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Brigádnická 712-8 - Rekon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'Brigádnická 712-8 - Rekon...'!$C$141:$K$661</definedName>
    <definedName name="_xlnm.Print_Area" localSheetId="1">'Brigádnická 712-8 - Rekon...'!$C$4:$J$76,'Brigádnická 712-8 - Rekon...'!$C$82:$J$123,'Brigádnická 712-8 - Rekon...'!$C$129:$K$661</definedName>
    <definedName name="_xlnm.Print_Titles" localSheetId="1">'Brigádnická 712-8 - Rekon...'!$141:$141</definedName>
    <definedName name="_xlnm.Print_Area" localSheetId="2">'Seznam figur'!$C$4:$G$20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661"/>
  <c r="BH661"/>
  <c r="BG661"/>
  <c r="BE661"/>
  <c r="BK661"/>
  <c r="J661"/>
  <c r="BF661"/>
  <c r="BI660"/>
  <c r="BH660"/>
  <c r="BG660"/>
  <c r="BE660"/>
  <c r="BK660"/>
  <c r="J660"/>
  <c r="BF660"/>
  <c r="BI659"/>
  <c r="BH659"/>
  <c r="BG659"/>
  <c r="BE659"/>
  <c r="BK659"/>
  <c r="J659"/>
  <c r="BF659"/>
  <c r="BI658"/>
  <c r="BH658"/>
  <c r="BG658"/>
  <c r="BE658"/>
  <c r="BK658"/>
  <c r="J658"/>
  <c r="BF658"/>
  <c r="BI657"/>
  <c r="BH657"/>
  <c r="BG657"/>
  <c r="BE657"/>
  <c r="BK657"/>
  <c r="J657"/>
  <c r="BF657"/>
  <c r="BI655"/>
  <c r="BH655"/>
  <c r="BG655"/>
  <c r="BE655"/>
  <c r="T655"/>
  <c r="T654"/>
  <c r="T653"/>
  <c r="R655"/>
  <c r="R654"/>
  <c r="R653"/>
  <c r="P655"/>
  <c r="P654"/>
  <c r="P653"/>
  <c r="BI644"/>
  <c r="BH644"/>
  <c r="BG644"/>
  <c r="BE644"/>
  <c r="T644"/>
  <c r="R644"/>
  <c r="P644"/>
  <c r="BI635"/>
  <c r="BH635"/>
  <c r="BG635"/>
  <c r="BE635"/>
  <c r="T635"/>
  <c r="R635"/>
  <c r="P635"/>
  <c r="BI626"/>
  <c r="BH626"/>
  <c r="BG626"/>
  <c r="BE626"/>
  <c r="T626"/>
  <c r="R626"/>
  <c r="P626"/>
  <c r="BI617"/>
  <c r="BH617"/>
  <c r="BG617"/>
  <c r="BE617"/>
  <c r="T617"/>
  <c r="R617"/>
  <c r="P617"/>
  <c r="BI607"/>
  <c r="BH607"/>
  <c r="BG607"/>
  <c r="BE607"/>
  <c r="T607"/>
  <c r="T597"/>
  <c r="R607"/>
  <c r="R597"/>
  <c r="P607"/>
  <c r="P597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88"/>
  <c r="BH588"/>
  <c r="BG588"/>
  <c r="BE588"/>
  <c r="T588"/>
  <c r="R588"/>
  <c r="P588"/>
  <c r="BI586"/>
  <c r="BH586"/>
  <c r="BG586"/>
  <c r="BE586"/>
  <c r="T586"/>
  <c r="R586"/>
  <c r="P586"/>
  <c r="BI582"/>
  <c r="BH582"/>
  <c r="BG582"/>
  <c r="BE582"/>
  <c r="T582"/>
  <c r="R582"/>
  <c r="P582"/>
  <c r="BI579"/>
  <c r="BH579"/>
  <c r="BG579"/>
  <c r="BE579"/>
  <c r="T579"/>
  <c r="R579"/>
  <c r="P579"/>
  <c r="BI577"/>
  <c r="BH577"/>
  <c r="BG577"/>
  <c r="BE577"/>
  <c r="T577"/>
  <c r="R577"/>
  <c r="P577"/>
  <c r="BI573"/>
  <c r="BH573"/>
  <c r="BG573"/>
  <c r="BE573"/>
  <c r="T573"/>
  <c r="R573"/>
  <c r="P573"/>
  <c r="BI566"/>
  <c r="BH566"/>
  <c r="BG566"/>
  <c r="BE566"/>
  <c r="T566"/>
  <c r="R566"/>
  <c r="P566"/>
  <c r="BI564"/>
  <c r="BH564"/>
  <c r="BG564"/>
  <c r="BE564"/>
  <c r="T564"/>
  <c r="R564"/>
  <c r="P564"/>
  <c r="BI560"/>
  <c r="BH560"/>
  <c r="BG560"/>
  <c r="BE560"/>
  <c r="T560"/>
  <c r="R560"/>
  <c r="P560"/>
  <c r="BI556"/>
  <c r="BH556"/>
  <c r="BG556"/>
  <c r="BE556"/>
  <c r="T556"/>
  <c r="R556"/>
  <c r="P556"/>
  <c r="BI553"/>
  <c r="BH553"/>
  <c r="BG553"/>
  <c r="BE553"/>
  <c r="T553"/>
  <c r="R553"/>
  <c r="P553"/>
  <c r="BI547"/>
  <c r="BH547"/>
  <c r="BG547"/>
  <c r="BE547"/>
  <c r="T547"/>
  <c r="R547"/>
  <c r="P547"/>
  <c r="BI542"/>
  <c r="BH542"/>
  <c r="BG542"/>
  <c r="BE542"/>
  <c r="T542"/>
  <c r="R542"/>
  <c r="P542"/>
  <c r="BI539"/>
  <c r="BH539"/>
  <c r="BG539"/>
  <c r="BE539"/>
  <c r="T539"/>
  <c r="R539"/>
  <c r="P539"/>
  <c r="BI533"/>
  <c r="BH533"/>
  <c r="BG533"/>
  <c r="BE533"/>
  <c r="T533"/>
  <c r="R533"/>
  <c r="P533"/>
  <c r="BI528"/>
  <c r="BH528"/>
  <c r="BG528"/>
  <c r="BE528"/>
  <c r="T528"/>
  <c r="R528"/>
  <c r="P528"/>
  <c r="BI522"/>
  <c r="BH522"/>
  <c r="BG522"/>
  <c r="BE522"/>
  <c r="T522"/>
  <c r="R522"/>
  <c r="P522"/>
  <c r="BI513"/>
  <c r="BH513"/>
  <c r="BG513"/>
  <c r="BE513"/>
  <c r="T513"/>
  <c r="R513"/>
  <c r="P513"/>
  <c r="BI504"/>
  <c r="BH504"/>
  <c r="BG504"/>
  <c r="BE504"/>
  <c r="T504"/>
  <c r="R504"/>
  <c r="P504"/>
  <c r="BI499"/>
  <c r="BH499"/>
  <c r="BG499"/>
  <c r="BE499"/>
  <c r="T499"/>
  <c r="T498"/>
  <c r="R499"/>
  <c r="R498"/>
  <c r="P499"/>
  <c r="P498"/>
  <c r="BI497"/>
  <c r="BH497"/>
  <c r="BG497"/>
  <c r="BE497"/>
  <c r="T497"/>
  <c r="R497"/>
  <c r="P497"/>
  <c r="BI492"/>
  <c r="BH492"/>
  <c r="BG492"/>
  <c r="BE492"/>
  <c r="T492"/>
  <c r="R492"/>
  <c r="P492"/>
  <c r="BI489"/>
  <c r="BH489"/>
  <c r="BG489"/>
  <c r="BE489"/>
  <c r="T489"/>
  <c r="R489"/>
  <c r="P489"/>
  <c r="BI484"/>
  <c r="BH484"/>
  <c r="BG484"/>
  <c r="BE484"/>
  <c r="T484"/>
  <c r="R484"/>
  <c r="P484"/>
  <c r="BI481"/>
  <c r="BH481"/>
  <c r="BG481"/>
  <c r="BE481"/>
  <c r="T481"/>
  <c r="R481"/>
  <c r="P481"/>
  <c r="BI479"/>
  <c r="BH479"/>
  <c r="BG479"/>
  <c r="BE479"/>
  <c r="T479"/>
  <c r="R479"/>
  <c r="P479"/>
  <c r="BI475"/>
  <c r="BH475"/>
  <c r="BG475"/>
  <c r="BE475"/>
  <c r="T475"/>
  <c r="R475"/>
  <c r="P475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4"/>
  <c r="BH464"/>
  <c r="BG464"/>
  <c r="BE464"/>
  <c r="T464"/>
  <c r="R464"/>
  <c r="P464"/>
  <c r="BI462"/>
  <c r="BH462"/>
  <c r="BG462"/>
  <c r="BE462"/>
  <c r="T462"/>
  <c r="R462"/>
  <c r="P462"/>
  <c r="BI458"/>
  <c r="BH458"/>
  <c r="BG458"/>
  <c r="BE458"/>
  <c r="T458"/>
  <c r="R458"/>
  <c r="P458"/>
  <c r="BI454"/>
  <c r="BH454"/>
  <c r="BG454"/>
  <c r="BE454"/>
  <c r="T454"/>
  <c r="R454"/>
  <c r="P454"/>
  <c r="BI450"/>
  <c r="BH450"/>
  <c r="BG450"/>
  <c r="BE450"/>
  <c r="T450"/>
  <c r="R450"/>
  <c r="P450"/>
  <c r="BI446"/>
  <c r="BH446"/>
  <c r="BG446"/>
  <c r="BE446"/>
  <c r="T446"/>
  <c r="R446"/>
  <c r="P446"/>
  <c r="BI444"/>
  <c r="BH444"/>
  <c r="BG444"/>
  <c r="BE444"/>
  <c r="T444"/>
  <c r="R444"/>
  <c r="P444"/>
  <c r="BI442"/>
  <c r="BH442"/>
  <c r="BG442"/>
  <c r="BE442"/>
  <c r="T442"/>
  <c r="R442"/>
  <c r="P442"/>
  <c r="BI438"/>
  <c r="BH438"/>
  <c r="BG438"/>
  <c r="BE438"/>
  <c r="T438"/>
  <c r="R438"/>
  <c r="P438"/>
  <c r="BI436"/>
  <c r="BH436"/>
  <c r="BG436"/>
  <c r="BE436"/>
  <c r="T436"/>
  <c r="R436"/>
  <c r="P436"/>
  <c r="BI431"/>
  <c r="BH431"/>
  <c r="BG431"/>
  <c r="BE431"/>
  <c r="T431"/>
  <c r="T430"/>
  <c r="R431"/>
  <c r="R430"/>
  <c r="P431"/>
  <c r="P430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17"/>
  <c r="BH417"/>
  <c r="BG417"/>
  <c r="BE417"/>
  <c r="T417"/>
  <c r="R417"/>
  <c r="P417"/>
  <c r="BI415"/>
  <c r="BH415"/>
  <c r="BG415"/>
  <c r="BE415"/>
  <c r="T415"/>
  <c r="R415"/>
  <c r="P415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0"/>
  <c r="BH400"/>
  <c r="BG400"/>
  <c r="BE400"/>
  <c r="T400"/>
  <c r="R400"/>
  <c r="P400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59"/>
  <c r="BH359"/>
  <c r="BG359"/>
  <c r="BE359"/>
  <c r="T359"/>
  <c r="R359"/>
  <c r="P359"/>
  <c r="BI355"/>
  <c r="BH355"/>
  <c r="BG355"/>
  <c r="BE355"/>
  <c r="T355"/>
  <c r="R355"/>
  <c r="P355"/>
  <c r="BI353"/>
  <c r="BH353"/>
  <c r="BG353"/>
  <c r="BE353"/>
  <c r="T353"/>
  <c r="R353"/>
  <c r="P353"/>
  <c r="BI348"/>
  <c r="BH348"/>
  <c r="BG348"/>
  <c r="BE348"/>
  <c r="T348"/>
  <c r="R348"/>
  <c r="P348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36"/>
  <c r="BH336"/>
  <c r="BG336"/>
  <c r="BE336"/>
  <c r="T336"/>
  <c r="R336"/>
  <c r="P336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20"/>
  <c r="BH320"/>
  <c r="BG320"/>
  <c r="BE320"/>
  <c r="T320"/>
  <c r="T319"/>
  <c r="R320"/>
  <c r="R319"/>
  <c r="P320"/>
  <c r="P319"/>
  <c r="BI313"/>
  <c r="BH313"/>
  <c r="BG313"/>
  <c r="BE313"/>
  <c r="T313"/>
  <c r="R313"/>
  <c r="P313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297"/>
  <c r="BH297"/>
  <c r="BG297"/>
  <c r="BE297"/>
  <c r="T297"/>
  <c r="R297"/>
  <c r="P297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76"/>
  <c r="BH276"/>
  <c r="BG276"/>
  <c r="BE276"/>
  <c r="T276"/>
  <c r="R276"/>
  <c r="P276"/>
  <c r="BI269"/>
  <c r="BH269"/>
  <c r="BG269"/>
  <c r="BE269"/>
  <c r="T269"/>
  <c r="R269"/>
  <c r="P269"/>
  <c r="BI260"/>
  <c r="BH260"/>
  <c r="BG260"/>
  <c r="BE260"/>
  <c r="T260"/>
  <c r="R260"/>
  <c r="P260"/>
  <c r="BI250"/>
  <c r="BH250"/>
  <c r="BG250"/>
  <c r="BE250"/>
  <c r="T250"/>
  <c r="R250"/>
  <c r="P250"/>
  <c r="BI241"/>
  <c r="BH241"/>
  <c r="BG241"/>
  <c r="BE241"/>
  <c r="T241"/>
  <c r="R241"/>
  <c r="P241"/>
  <c r="BI232"/>
  <c r="BH232"/>
  <c r="BG232"/>
  <c r="BE232"/>
  <c r="T232"/>
  <c r="R232"/>
  <c r="P232"/>
  <c r="BI226"/>
  <c r="BH226"/>
  <c r="BG226"/>
  <c r="BE226"/>
  <c r="T226"/>
  <c r="R226"/>
  <c r="P226"/>
  <c r="BI217"/>
  <c r="BH217"/>
  <c r="BG217"/>
  <c r="BE217"/>
  <c r="T217"/>
  <c r="R217"/>
  <c r="P217"/>
  <c r="BI210"/>
  <c r="BH210"/>
  <c r="BG210"/>
  <c r="BE210"/>
  <c r="T210"/>
  <c r="R210"/>
  <c r="P210"/>
  <c r="BI201"/>
  <c r="BH201"/>
  <c r="BG201"/>
  <c r="BE201"/>
  <c r="T201"/>
  <c r="R201"/>
  <c r="P201"/>
  <c r="BI192"/>
  <c r="BH192"/>
  <c r="BG192"/>
  <c r="BE192"/>
  <c r="T192"/>
  <c r="R192"/>
  <c r="P192"/>
  <c r="BI183"/>
  <c r="BH183"/>
  <c r="BG183"/>
  <c r="BE183"/>
  <c r="T183"/>
  <c r="R183"/>
  <c r="P183"/>
  <c r="BI174"/>
  <c r="BH174"/>
  <c r="BG174"/>
  <c r="BE174"/>
  <c r="T174"/>
  <c r="R174"/>
  <c r="P174"/>
  <c r="BI165"/>
  <c r="BH165"/>
  <c r="BG165"/>
  <c r="BE165"/>
  <c r="T165"/>
  <c r="R165"/>
  <c r="P165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7"/>
  <c r="BH147"/>
  <c r="BG147"/>
  <c r="BE147"/>
  <c r="T147"/>
  <c r="R147"/>
  <c r="P147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138"/>
  <c r="J20"/>
  <c r="J18"/>
  <c r="E18"/>
  <c r="F139"/>
  <c r="J17"/>
  <c r="J12"/>
  <c r="J136"/>
  <c r="E7"/>
  <c r="E85"/>
  <c i="1" r="L90"/>
  <c r="AM90"/>
  <c r="AM89"/>
  <c r="L89"/>
  <c r="AM87"/>
  <c r="L87"/>
  <c r="L85"/>
  <c r="L84"/>
  <c i="2" r="BK655"/>
  <c r="J644"/>
  <c r="J635"/>
  <c r="J626"/>
  <c r="BK617"/>
  <c r="J607"/>
  <c r="BK598"/>
  <c r="BK594"/>
  <c r="BK588"/>
  <c r="J586"/>
  <c r="BK582"/>
  <c r="J577"/>
  <c r="BK573"/>
  <c r="BK566"/>
  <c r="BK564"/>
  <c r="BK553"/>
  <c r="J547"/>
  <c r="J542"/>
  <c r="BK539"/>
  <c r="J533"/>
  <c r="J522"/>
  <c r="BK513"/>
  <c r="J499"/>
  <c r="BK492"/>
  <c r="BK489"/>
  <c r="BK481"/>
  <c r="J479"/>
  <c r="BK475"/>
  <c r="BK470"/>
  <c r="BK468"/>
  <c r="J466"/>
  <c r="J464"/>
  <c r="J462"/>
  <c r="J458"/>
  <c r="BK454"/>
  <c r="J450"/>
  <c r="BK444"/>
  <c r="J436"/>
  <c r="J431"/>
  <c r="J429"/>
  <c r="BK427"/>
  <c r="BK425"/>
  <c r="BK423"/>
  <c r="J417"/>
  <c r="J415"/>
  <c r="J411"/>
  <c r="BK407"/>
  <c r="BK391"/>
  <c r="J387"/>
  <c r="BK385"/>
  <c r="J383"/>
  <c r="J381"/>
  <c r="BK377"/>
  <c r="J375"/>
  <c r="BK373"/>
  <c r="J371"/>
  <c r="J369"/>
  <c r="J367"/>
  <c r="J365"/>
  <c r="J363"/>
  <c r="J355"/>
  <c r="BK342"/>
  <c r="BK340"/>
  <c r="J336"/>
  <c r="J331"/>
  <c r="J323"/>
  <c r="J313"/>
  <c r="BK307"/>
  <c r="BK306"/>
  <c r="J297"/>
  <c r="J288"/>
  <c r="BK286"/>
  <c r="J283"/>
  <c r="BK260"/>
  <c r="J250"/>
  <c r="J241"/>
  <c r="BK232"/>
  <c r="BK226"/>
  <c r="BK201"/>
  <c r="J192"/>
  <c r="BK183"/>
  <c r="J165"/>
  <c r="BK156"/>
  <c r="BK153"/>
  <c r="J151"/>
  <c r="BK145"/>
  <c r="BK635"/>
  <c r="BK626"/>
  <c r="BK596"/>
  <c r="J594"/>
  <c r="J582"/>
  <c r="J579"/>
  <c r="J573"/>
  <c r="BK560"/>
  <c r="BK556"/>
  <c r="J553"/>
  <c r="BK547"/>
  <c r="BK533"/>
  <c r="J528"/>
  <c r="BK522"/>
  <c r="J513"/>
  <c r="BK504"/>
  <c r="BK499"/>
  <c r="J497"/>
  <c r="J492"/>
  <c r="J484"/>
  <c r="J470"/>
  <c r="J468"/>
  <c r="BK464"/>
  <c r="BK462"/>
  <c r="J454"/>
  <c r="BK450"/>
  <c r="BK446"/>
  <c r="BK442"/>
  <c r="J438"/>
  <c r="BK429"/>
  <c r="J427"/>
  <c r="J423"/>
  <c r="BK417"/>
  <c r="BK409"/>
  <c r="J400"/>
  <c r="BK393"/>
  <c r="BK389"/>
  <c r="J385"/>
  <c r="BK379"/>
  <c r="J377"/>
  <c r="BK375"/>
  <c r="BK371"/>
  <c r="BK367"/>
  <c r="BK365"/>
  <c r="J359"/>
  <c r="J353"/>
  <c r="J348"/>
  <c r="J344"/>
  <c r="J342"/>
  <c r="J340"/>
  <c r="BK336"/>
  <c r="BK331"/>
  <c r="J327"/>
  <c r="BK323"/>
  <c r="BK320"/>
  <c r="BK313"/>
  <c r="BK309"/>
  <c r="J307"/>
  <c r="J306"/>
  <c r="J305"/>
  <c r="BK297"/>
  <c r="J286"/>
  <c r="BK276"/>
  <c r="BK269"/>
  <c r="BK241"/>
  <c r="J232"/>
  <c r="J217"/>
  <c r="BK210"/>
  <c r="J201"/>
  <c r="BK192"/>
  <c r="J174"/>
  <c r="J153"/>
  <c r="BK151"/>
  <c r="J147"/>
  <c r="J655"/>
  <c r="BK644"/>
  <c r="J617"/>
  <c r="BK607"/>
  <c r="J598"/>
  <c r="J596"/>
  <c r="J588"/>
  <c r="BK586"/>
  <c r="BK579"/>
  <c r="BK577"/>
  <c r="J566"/>
  <c r="J564"/>
  <c r="J560"/>
  <c r="J556"/>
  <c r="BK542"/>
  <c r="J539"/>
  <c r="BK528"/>
  <c r="J504"/>
  <c r="BK497"/>
  <c r="J489"/>
  <c r="BK484"/>
  <c r="J481"/>
  <c r="BK479"/>
  <c r="J475"/>
  <c r="BK466"/>
  <c r="BK458"/>
  <c r="J446"/>
  <c r="J444"/>
  <c r="J442"/>
  <c r="BK438"/>
  <c r="BK436"/>
  <c r="BK431"/>
  <c r="J425"/>
  <c r="BK415"/>
  <c r="BK411"/>
  <c r="J409"/>
  <c r="J407"/>
  <c r="BK400"/>
  <c r="J393"/>
  <c r="J391"/>
  <c r="J389"/>
  <c r="BK387"/>
  <c r="BK383"/>
  <c r="BK381"/>
  <c r="J379"/>
  <c r="J373"/>
  <c r="BK369"/>
  <c r="BK363"/>
  <c r="BK359"/>
  <c r="BK355"/>
  <c r="BK353"/>
  <c r="BK348"/>
  <c r="BK344"/>
  <c r="BK327"/>
  <c r="J320"/>
  <c r="J309"/>
  <c r="BK305"/>
  <c r="BK288"/>
  <c r="BK283"/>
  <c r="J276"/>
  <c r="J269"/>
  <c r="J260"/>
  <c r="BK250"/>
  <c r="J226"/>
  <c r="BK217"/>
  <c r="J210"/>
  <c r="J183"/>
  <c r="BK174"/>
  <c r="BK165"/>
  <c r="J156"/>
  <c r="BK147"/>
  <c r="J145"/>
  <c i="1" r="AS94"/>
  <c i="2" l="1" r="T144"/>
  <c r="P155"/>
  <c r="R259"/>
  <c r="BK469"/>
  <c r="J469"/>
  <c r="J114"/>
  <c r="BK144"/>
  <c r="J144"/>
  <c r="J98"/>
  <c r="BK155"/>
  <c r="J155"/>
  <c r="J99"/>
  <c r="BK259"/>
  <c r="J259"/>
  <c r="J100"/>
  <c r="BK304"/>
  <c r="J304"/>
  <c r="J101"/>
  <c r="T304"/>
  <c r="BK322"/>
  <c r="R322"/>
  <c r="P341"/>
  <c r="BK354"/>
  <c r="J354"/>
  <c r="J106"/>
  <c r="R354"/>
  <c r="T364"/>
  <c r="P386"/>
  <c r="P390"/>
  <c r="R144"/>
  <c r="R155"/>
  <c r="P259"/>
  <c r="P304"/>
  <c r="T322"/>
  <c r="R341"/>
  <c r="BK364"/>
  <c r="J364"/>
  <c r="J107"/>
  <c r="R364"/>
  <c r="R386"/>
  <c r="T386"/>
  <c r="T390"/>
  <c r="P408"/>
  <c r="T408"/>
  <c r="T503"/>
  <c r="P144"/>
  <c r="P143"/>
  <c r="T155"/>
  <c r="T259"/>
  <c r="R304"/>
  <c r="P322"/>
  <c r="BK341"/>
  <c r="J341"/>
  <c r="J105"/>
  <c r="T341"/>
  <c r="P354"/>
  <c r="T354"/>
  <c r="P364"/>
  <c r="BK386"/>
  <c r="J386"/>
  <c r="J108"/>
  <c r="BK390"/>
  <c r="J390"/>
  <c r="J109"/>
  <c r="R390"/>
  <c r="BK408"/>
  <c r="J408"/>
  <c r="J110"/>
  <c r="R408"/>
  <c r="BK416"/>
  <c r="J416"/>
  <c r="J111"/>
  <c r="P416"/>
  <c r="R416"/>
  <c r="T416"/>
  <c r="BK435"/>
  <c r="J435"/>
  <c r="J113"/>
  <c r="P435"/>
  <c r="R435"/>
  <c r="T435"/>
  <c r="P469"/>
  <c r="R469"/>
  <c r="T469"/>
  <c r="BK503"/>
  <c r="J503"/>
  <c r="J116"/>
  <c r="P503"/>
  <c r="R503"/>
  <c r="BK565"/>
  <c r="J565"/>
  <c r="J117"/>
  <c r="P565"/>
  <c r="R565"/>
  <c r="T565"/>
  <c r="BK616"/>
  <c r="J616"/>
  <c r="J119"/>
  <c r="P616"/>
  <c r="R616"/>
  <c r="T616"/>
  <c r="BK656"/>
  <c r="J656"/>
  <c r="J122"/>
  <c r="J89"/>
  <c r="F92"/>
  <c r="E132"/>
  <c r="BF147"/>
  <c r="BF151"/>
  <c r="BF183"/>
  <c r="BF192"/>
  <c r="BF201"/>
  <c r="BF226"/>
  <c r="BF232"/>
  <c r="BF260"/>
  <c r="BF283"/>
  <c r="BF288"/>
  <c r="BF305"/>
  <c r="BF306"/>
  <c r="BF307"/>
  <c r="BF309"/>
  <c r="BF327"/>
  <c r="BF331"/>
  <c r="BF365"/>
  <c r="BF369"/>
  <c r="BF371"/>
  <c r="BF373"/>
  <c r="BF375"/>
  <c r="BF383"/>
  <c r="BF393"/>
  <c r="BF415"/>
  <c r="BF417"/>
  <c r="BF425"/>
  <c r="BF427"/>
  <c r="BF436"/>
  <c r="BF446"/>
  <c r="BF450"/>
  <c r="BF458"/>
  <c r="BF462"/>
  <c r="BF489"/>
  <c r="BF504"/>
  <c r="BF522"/>
  <c r="BF528"/>
  <c r="BF542"/>
  <c r="BF556"/>
  <c r="BF577"/>
  <c r="BF579"/>
  <c r="BF588"/>
  <c r="BF617"/>
  <c r="BF626"/>
  <c r="BF655"/>
  <c r="J92"/>
  <c r="BF156"/>
  <c r="BF165"/>
  <c r="BF174"/>
  <c r="BF210"/>
  <c r="BF217"/>
  <c r="BF241"/>
  <c r="BF250"/>
  <c r="BF269"/>
  <c r="BF286"/>
  <c r="BF353"/>
  <c r="BF355"/>
  <c r="BF359"/>
  <c r="BF367"/>
  <c r="BF379"/>
  <c r="BF381"/>
  <c r="BF385"/>
  <c r="BF400"/>
  <c r="BF409"/>
  <c r="BF411"/>
  <c r="BF423"/>
  <c r="BF431"/>
  <c r="BF442"/>
  <c r="BF454"/>
  <c r="BF464"/>
  <c r="BF466"/>
  <c r="BF470"/>
  <c r="BF475"/>
  <c r="BF479"/>
  <c r="BF484"/>
  <c r="BF513"/>
  <c r="BF533"/>
  <c r="BF539"/>
  <c r="BF547"/>
  <c r="BF560"/>
  <c r="BF566"/>
  <c r="BF573"/>
  <c r="BF582"/>
  <c r="BF598"/>
  <c r="BF635"/>
  <c r="BF644"/>
  <c r="BK319"/>
  <c r="J319"/>
  <c r="J102"/>
  <c r="J91"/>
  <c r="BF145"/>
  <c r="BF153"/>
  <c r="BF276"/>
  <c r="BF297"/>
  <c r="BF313"/>
  <c r="BF320"/>
  <c r="BF323"/>
  <c r="BF336"/>
  <c r="BF340"/>
  <c r="BF342"/>
  <c r="BF344"/>
  <c r="BF348"/>
  <c r="BF363"/>
  <c r="BF377"/>
  <c r="BF387"/>
  <c r="BF389"/>
  <c r="BF391"/>
  <c r="BF407"/>
  <c r="BF429"/>
  <c r="BF438"/>
  <c r="BF444"/>
  <c r="BF468"/>
  <c r="BF481"/>
  <c r="BF492"/>
  <c r="BF497"/>
  <c r="BF499"/>
  <c r="BF553"/>
  <c r="BF564"/>
  <c r="BF586"/>
  <c r="BF594"/>
  <c r="BF596"/>
  <c r="BF607"/>
  <c r="BK430"/>
  <c r="J430"/>
  <c r="J112"/>
  <c r="BK498"/>
  <c r="J498"/>
  <c r="J115"/>
  <c r="BK597"/>
  <c r="J597"/>
  <c r="J118"/>
  <c r="BK654"/>
  <c r="J654"/>
  <c r="J121"/>
  <c r="J33"/>
  <c i="1" r="AV95"/>
  <c i="2" r="F37"/>
  <c i="1" r="BD95"/>
  <c r="BD94"/>
  <c r="W33"/>
  <c i="2" r="F33"/>
  <c i="1" r="AZ95"/>
  <c r="AZ94"/>
  <c r="W29"/>
  <c i="2" r="F36"/>
  <c i="1" r="BC95"/>
  <c r="BC94"/>
  <c r="W32"/>
  <c i="2" r="F35"/>
  <c i="1" r="BB95"/>
  <c r="BB94"/>
  <c r="W31"/>
  <c i="2" l="1" r="P321"/>
  <c r="P142"/>
  <c i="1" r="AU95"/>
  <c i="2" r="T321"/>
  <c r="R143"/>
  <c r="R321"/>
  <c r="BK321"/>
  <c r="J321"/>
  <c r="J103"/>
  <c r="T143"/>
  <c r="T142"/>
  <c r="BK143"/>
  <c r="J322"/>
  <c r="J104"/>
  <c r="BK653"/>
  <c r="J653"/>
  <c r="J120"/>
  <c i="1" r="AU94"/>
  <c r="AV94"/>
  <c r="AK29"/>
  <c r="AY94"/>
  <c r="AX94"/>
  <c i="2" r="J34"/>
  <c i="1" r="AW95"/>
  <c r="AT95"/>
  <c i="2" r="F34"/>
  <c i="1" r="BA95"/>
  <c r="BA94"/>
  <c r="AW94"/>
  <c r="AK30"/>
  <c i="2" l="1" r="BK142"/>
  <c r="J142"/>
  <c r="J96"/>
  <c r="R142"/>
  <c r="J143"/>
  <c r="J97"/>
  <c i="1" r="AT94"/>
  <c r="W30"/>
  <c i="2" l="1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<sst xmlns="http://schemas.openxmlformats.org/spreadsheetml/2006/main">
  <si>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</si>
  <si>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</si>
  <si>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</si>
  <si>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</si>
  <si>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</si>
  <si>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</si>
  <si>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</si>
  <si>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</si>
  <si>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</si>
  <si>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</si>
  <si>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</si>
  <si>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</si>
  <si>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</si>
  <si>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</si>
  <si>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</si>
  <si>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</si>
  <si>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</si>
  <si>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</si>
  <si>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</si>
  <si>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</si>
  <si>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</si>
  <si>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</si>
  <si>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</si>
  <si>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</si>
  <si>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</si>
  <si>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</si>
  <si>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</si>
  <si>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</si>
  <si>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</si>
  <si>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</si>
  <si>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</si>
  <si>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</si>
  <si>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</si>
  <si>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</si>
  <si>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</si>
  <si>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</si>
  <si>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</si>
  <si>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</si>
  <si>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</si>
  <si>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</si>
  <si>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</si>
  <si>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</si>
  <si>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</si>
  <si>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</si>
  <si>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</si>
  <si>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</si>
  <si>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</si>
  <si>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</si>
  <si>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</si>
  <si>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</si>
  <si>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</si>
  <si>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</si>
  <si>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</si>
  <si>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</si>
  <si>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</si>
  <si>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</si>
  <si>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</si>
  <si>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</si>
  <si>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</si>
  <si>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</si>
  <si>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</si>
  <si>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</si>
  <si>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</si>
  <si>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</si>
  <si>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</si>
  <si>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</si>
  <si>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</si>
  <si>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</si>
  <si>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</si>
  <si>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</si>
  <si>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</si>
  <si>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</si>
  <si>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</si>
  <si>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</si>
  <si>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</si>
  <si>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</si>
  <si>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</si>
  <si>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</si>
  <si>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</si>
  <si>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</si>
  <si>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</si>
  <si>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</si>
  <si>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</si>
  <si>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712/8</t>
  </si>
  <si>
    <t>Rekonstrukce bytu č. 8</t>
  </si>
  <si>
    <t>STA</t>
  </si>
  <si>
    <t>1</t>
  </si>
  <si>
    <t>{b4d65220-efda-4821-9e08-4dc2a908aa5a}</t>
  </si>
  <si>
    <t>PO</t>
  </si>
  <si>
    <t>Plocha obkladu</t>
  </si>
  <si>
    <t>m2</t>
  </si>
  <si>
    <t>30,37</t>
  </si>
  <si>
    <t>3</t>
  </si>
  <si>
    <t>KRYCÍ LIST SOUPISU PRACÍ</t>
  </si>
  <si>
    <t>Objekt:</t>
  </si>
  <si>
    <t>Brigádnická 712/8 - Rekonstrukce bytu č. 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</si>
  <si>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</si>
  <si>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</si>
  <si>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</si>
  <si>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</si>
  <si>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</si>
  <si>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</si>
  <si>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</si>
  <si>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</si>
  <si>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</si>
  <si>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</si>
  <si>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</si>
  <si>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</si>
  <si>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</si>
  <si>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</si>
  <si>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</si>
  <si>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</si>
  <si>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</si>
  <si>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</si>
  <si>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</si>
  <si>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</si>
  <si>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</si>
  <si>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</si>
  <si>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</si>
  <si>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</si>
  <si>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</si>
  <si>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</si>
  <si>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</si>
  <si>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</si>
  <si>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</si>
  <si>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</si>
  <si>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</si>
  <si>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</si>
  <si>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</si>
  <si>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</si>
  <si>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</si>
  <si>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</si>
  <si>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</si>
  <si>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</si>
  <si>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</si>
  <si>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</si>
  <si>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</si>
  <si>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</si>
  <si>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</si>
  <si>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</si>
  <si>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</si>
  <si>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</si>
  <si>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</si>
  <si>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</si>
  <si>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</si>
  <si>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340271015</t>
  </si>
  <si>
    <t>Zazdívka otvorů v příčkách nebo stěnách plochy do 4 m2 tvárnicemi pórobetonovými tl 75 mm</t>
  </si>
  <si>
    <t>4</t>
  </si>
  <si>
    <t>2</t>
  </si>
  <si>
    <t>-948832694</t>
  </si>
  <si>
    <t>VV</t>
  </si>
  <si>
    <t>"pro rozvody - odhad" 1,2*2,5</t>
  </si>
  <si>
    <t>340271025</t>
  </si>
  <si>
    <t>Zazdívka otvorů v příčkách nebo stěnách plochy do 4 m2 tvárnicemi pórobetonovými tl 100 mm</t>
  </si>
  <si>
    <t>621276444</t>
  </si>
  <si>
    <t>"ob.pokoj x kuchyň" 2,2*(1,6)-(0,8*2,0)</t>
  </si>
  <si>
    <t>"ob.pokoj x 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</si>
  <si>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</si>
  <si>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</si>
  <si>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</si>
  <si>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</si>
  <si>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0,6*(0,7+1,75+0,7+1,75)</t>
  </si>
  <si>
    <t>346244354</t>
  </si>
  <si>
    <t>Obezdívka koupelnových van ploch rovných tl 100 mm z pórobetonových přesných tvárnic</t>
  </si>
  <si>
    <t>-2015447168</t>
  </si>
  <si>
    <t>"WC - Geberit" 1,2*1,15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</si>
  <si>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</si>
  <si>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</si>
  <si>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</si>
  <si>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</si>
  <si>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</si>
  <si>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1948952929</t>
  </si>
  <si>
    <t>"kuchyň" (3,2*4,2+0,3*1,2)</t>
  </si>
  <si>
    <t>"ob.pokoj" (4,15*3,9)</t>
  </si>
  <si>
    <t xml:space="preserve">"pokoj"  (4,15*3,56)</t>
  </si>
  <si>
    <t xml:space="preserve">"chodba"  (1,65*3,0+1,2*2,85)</t>
  </si>
  <si>
    <t>"komora" (1,75*0,85)</t>
  </si>
  <si>
    <t>"koupelna" (1,75*1,6+1,0*0,5)</t>
  </si>
  <si>
    <t>"wc" (1,15*2,7)</t>
  </si>
  <si>
    <t>611142001</t>
  </si>
  <si>
    <t>Potažení vnitřních stropů sklovláknitým pletivem vtlačeným do tenkovrstvé hmoty</t>
  </si>
  <si>
    <t>-856862500</t>
  </si>
  <si>
    <t>7</t>
  </si>
  <si>
    <t>611311131</t>
  </si>
  <si>
    <t>Potažení vnitřních rovných stropů vápenným štukem tloušťky do 3 mm</t>
  </si>
  <si>
    <t>-1036241073</t>
  </si>
  <si>
    <t>8</t>
  </si>
  <si>
    <t>612131121</t>
  </si>
  <si>
    <t>Penetrační disperzní nátěr vnitřních stěn nanášený ručně</t>
  </si>
  <si>
    <t>1719156461</t>
  </si>
  <si>
    <t>"kuchyň" 2,5*(3,5+3,5+4,2+4,2)-(0,8*2,0*2+1,35*1,4+0,75*2,1)</t>
  </si>
  <si>
    <t>"ob.pokoj" 2,5*(4,15+4,15+3,9+3,9)-(0,8*2,0*2+1,35*1,4+0,75*2,1)</t>
  </si>
  <si>
    <t xml:space="preserve">"pokoj"  2,5*(4,15+4,15+3,56+3,56)-(0,8*2,0+1,4*2,0)</t>
  </si>
  <si>
    <t xml:space="preserve">"chodba"  2,5*(3,5)*2+2,5*(4,2)*2-(0,6*2,0*2+0,8*2,0*3)</t>
  </si>
  <si>
    <t>"komora" 2,5*(1,75+1,75+0,85+0,85)-(0,6*2,0)</t>
  </si>
  <si>
    <t>"koupelna" (2,5)*(1,75+1,75+1,6+1,6)-(1,0*2,2+0,6*2,0)+(0,5)*2,2*2</t>
  </si>
  <si>
    <t>"wc" (2,5)*(1,15+1,15+2,7+2,7)-(0,6*0,9+1,0*2,2)</t>
  </si>
  <si>
    <t>9</t>
  </si>
  <si>
    <t>612142001</t>
  </si>
  <si>
    <t>Potažení vnitřních stěn sklovláknitým pletivem vtlačeným do tenkovrstvé hmoty</t>
  </si>
  <si>
    <t>-411333454</t>
  </si>
  <si>
    <t>10</t>
  </si>
  <si>
    <t>612311131</t>
  </si>
  <si>
    <t>Potažení vnitřních stěn vápenným štukem tloušťky do 3 mm</t>
  </si>
  <si>
    <t>1561964415</t>
  </si>
  <si>
    <t>"koupelna" (2,5-2,2)*(1,75+1,75+1,6+1,6)+(0,5)*2,2*2</t>
  </si>
  <si>
    <t>"wc" (2,5-2,2)*(1,15+1,15+2,7+2,7)</t>
  </si>
  <si>
    <t>11</t>
  </si>
  <si>
    <t>612321121</t>
  </si>
  <si>
    <t>Vápenocementová omítka hladká jednovrstvá vnitřních stěn nanášená ručně</t>
  </si>
  <si>
    <t>764612471</t>
  </si>
  <si>
    <t xml:space="preserve">"koupelna" </t>
  </si>
  <si>
    <t>2,5*(1,7+1,75+1,6+1,6)-(0,6*2,0+1,0*2,2)</t>
  </si>
  <si>
    <t>0,5*(2,2)*2</t>
  </si>
  <si>
    <t>"wc, okno neodečteno, výměra se použije na ostění okna"</t>
  </si>
  <si>
    <t>2,5*(1,15+2,7+2,7+1,15)</t>
  </si>
  <si>
    <t>12</t>
  </si>
  <si>
    <t>612325111</t>
  </si>
  <si>
    <t>Vápenocementová hladká omítka rýh ve stěnách šířky do 150 mm</t>
  </si>
  <si>
    <t>-1984509671</t>
  </si>
  <si>
    <t>"rozvody - odhad"</t>
  </si>
  <si>
    <t>"koupelna" (1,6+1,75+0,5)*0,1</t>
  </si>
  <si>
    <t>"kuchyň" 2,0*0,1</t>
  </si>
  <si>
    <t>Mezisoučet</t>
  </si>
  <si>
    <t>"odhad"</t>
  </si>
  <si>
    <t>"koupelna, wc, kuchyň" ((1,6+1,75+0,5)+(2,0)+(2,0))*2*0,1</t>
  </si>
  <si>
    <t>13</t>
  </si>
  <si>
    <t>619991011</t>
  </si>
  <si>
    <t>Obalení konstrukcí a prvků fólií přilepenou lepící páskou</t>
  </si>
  <si>
    <t>-712649842</t>
  </si>
  <si>
    <t xml:space="preserve">"kuchyň"  (1,35*1,4+0,75*2,1)</t>
  </si>
  <si>
    <t xml:space="preserve">"ob.pokoj"  (1,35*1,4+0,75*2,1)</t>
  </si>
  <si>
    <t xml:space="preserve">"pokoj"  (1,4*2,05)</t>
  </si>
  <si>
    <t>"wc" (0,6*0,9)</t>
  </si>
  <si>
    <t>14</t>
  </si>
  <si>
    <t>632441114</t>
  </si>
  <si>
    <t>Potěr anhydritový samonivelační tl do 50 mm ze suchých směsí</t>
  </si>
  <si>
    <t>1001241250</t>
  </si>
  <si>
    <t>632481213</t>
  </si>
  <si>
    <t>Separační vrstva z PE fólie</t>
  </si>
  <si>
    <t>-271867597</t>
  </si>
  <si>
    <t>16</t>
  </si>
  <si>
    <t>634112113</t>
  </si>
  <si>
    <t>Obvodová dilatace podlahovým páskem z pěnového PE mezi stěnou a mazaninou nebo potěrem v 80 mm</t>
  </si>
  <si>
    <t>m</t>
  </si>
  <si>
    <t>-1729752197</t>
  </si>
  <si>
    <t>"kuchyň" (3,5+3,5+4,2+4,2)</t>
  </si>
  <si>
    <t>"ob.pokoj" (4,15+4,15+3,9+3,9)</t>
  </si>
  <si>
    <t xml:space="preserve">"pokoj"  (4,15+4,15+3,56+3,56)</t>
  </si>
  <si>
    <t xml:space="preserve">"chodba"  (3,5+3,5+4,2+4,2)</t>
  </si>
  <si>
    <t>"komora" (1,75+1,75+0,85+0,85)</t>
  </si>
  <si>
    <t>"koupelna" (1,75+1,75+1,6+1,6-0,5)+(0,5+0,5)</t>
  </si>
  <si>
    <t>"wc" (1,15+1,15+2,7+2,7)</t>
  </si>
  <si>
    <t>Ostatní konstrukce a práce, bourání</t>
  </si>
  <si>
    <t>17</t>
  </si>
  <si>
    <t>952901111</t>
  </si>
  <si>
    <t>Vyčištění budov bytové a občanské výstavby při výšce podlaží do 4 m</t>
  </si>
  <si>
    <t>-1252578454</t>
  </si>
  <si>
    <t>18</t>
  </si>
  <si>
    <t>965042141</t>
  </si>
  <si>
    <t>Bourání podkladů pod dlažby nebo mazanin betonových nebo z litého asfaltu tl do 100 mm pl přes 4 m2</t>
  </si>
  <si>
    <t>m3</t>
  </si>
  <si>
    <t>1005007441</t>
  </si>
  <si>
    <t>"kuchyň" (3,2*4,2+0,3*1,2)*0,05</t>
  </si>
  <si>
    <t xml:space="preserve">"chodba"  (1,65*3,0+1,2*2,85)*0,05</t>
  </si>
  <si>
    <t>"komora" (1,75*0,85)*0,05</t>
  </si>
  <si>
    <t>"koupelna" (1,75*1,6+1,0*0,5)*0,05</t>
  </si>
  <si>
    <t>"wc" (1,15*2,7)*0,05</t>
  </si>
  <si>
    <t>19</t>
  </si>
  <si>
    <t>968062455</t>
  </si>
  <si>
    <t>Vybourání dřevěných dveřních zárubní pl do 2 m2</t>
  </si>
  <si>
    <t>1944327263</t>
  </si>
  <si>
    <t>"komora" 0,6*2,0</t>
  </si>
  <si>
    <t>"koupelna" 0,6*2,0</t>
  </si>
  <si>
    <t>"kuchyň x chodba" 0,8*2,0</t>
  </si>
  <si>
    <t>"pokoj x ob.pokoj" 0,8*2,0</t>
  </si>
  <si>
    <t>"chodba x pokoj" 0,8*2,0</t>
  </si>
  <si>
    <t>20</t>
  </si>
  <si>
    <t>968062456</t>
  </si>
  <si>
    <t>Vybourání dřevěných dveřních zárubní pl přes 2 m2</t>
  </si>
  <si>
    <t>-883684322</t>
  </si>
  <si>
    <t>"kuchyň x ob.pokoj" 1,6*2,0</t>
  </si>
  <si>
    <t>971033631</t>
  </si>
  <si>
    <t>Vybourání otvorů ve zdivu cihelném pl do 4 m2 na MVC nebo MV tl do 150 mm</t>
  </si>
  <si>
    <t>1626370684</t>
  </si>
  <si>
    <t>22</t>
  </si>
  <si>
    <t>974031132</t>
  </si>
  <si>
    <t>Vysekání rýh ve zdivu cihelném hl do 50 mm š do 70 mm</t>
  </si>
  <si>
    <t>-904912645</t>
  </si>
  <si>
    <t>"koupelna" (1,6+1,75+0,5)</t>
  </si>
  <si>
    <t>"kuchyň" 2,0</t>
  </si>
  <si>
    <t>"koupelna, wc, kuchyň" ((1,75+1,6+0,5)+(2,0)+(2,0))*2</t>
  </si>
  <si>
    <t>23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</si>
  <si>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</si>
  <si>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</si>
  <si>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</si>
  <si>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</si>
  <si>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</si>
  <si>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24</t>
  </si>
  <si>
    <t>997013111</t>
  </si>
  <si>
    <t>Vnitrostaveništní doprava suti a vybouraných hmot pro budovy v do 6 m s použitím mechanizace</t>
  </si>
  <si>
    <t>t</t>
  </si>
  <si>
    <t>-771189507</t>
  </si>
  <si>
    <t>25</t>
  </si>
  <si>
    <t>997013511</t>
  </si>
  <si>
    <t>Odvoz suti a vybouraných hmot z meziskládky na skládku do 1 km s naložením a se složením</t>
  </si>
  <si>
    <t>-491410421</t>
  </si>
  <si>
    <t>26</t>
  </si>
  <si>
    <t>997013509</t>
  </si>
  <si>
    <t>Příplatek k odvozu suti a vybouraných hmot na skládku ZKD 1 km přes 1 km</t>
  </si>
  <si>
    <t>-843144453</t>
  </si>
  <si>
    <t>13,84*5 'Přepočtené koeficientem množství</t>
  </si>
  <si>
    <t>27</t>
  </si>
  <si>
    <t>997013631</t>
  </si>
  <si>
    <t>Poplatek za uložení na skládce (skládkovné) stavebního odpadu směsného kód odpadu 17 09 04</t>
  </si>
  <si>
    <t>1347357005</t>
  </si>
  <si>
    <t>13,84</t>
  </si>
  <si>
    <t>-2,496</t>
  </si>
  <si>
    <t>28</t>
  </si>
  <si>
    <t>997013811</t>
  </si>
  <si>
    <t>Poplatek za uložení na skládce (skládkovné) stavebního odpadu dřevěného kód odpadu 17 02 01</t>
  </si>
  <si>
    <t>-583505061</t>
  </si>
  <si>
    <t>"9" 0,634+0,214</t>
  </si>
  <si>
    <t>"762" 0,557</t>
  </si>
  <si>
    <t>"766" 0,317</t>
  </si>
  <si>
    <t>"775" 0,774</t>
  </si>
  <si>
    <t>998</t>
  </si>
  <si>
    <t>Přesun hmot</t>
  </si>
  <si>
    <t>29</t>
  </si>
  <si>
    <t>998011001</t>
  </si>
  <si>
    <t>Přesun hmot pro budovy zděné v do 6 m</t>
  </si>
  <si>
    <t>-555645129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</si>
  <si>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</si>
  <si>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</si>
  <si>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</si>
  <si>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</si>
  <si>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</si>
  <si>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</si>
  <si>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suchých tl do 100 mm</t>
  </si>
  <si>
    <t>-1823022375</t>
  </si>
  <si>
    <t>31</t>
  </si>
  <si>
    <t>713121111</t>
  </si>
  <si>
    <t>Montáž izolace tepelné podlah volně kladenými rohožemi, pásy, dílci, deskami 1 vrstva</t>
  </si>
  <si>
    <t>4240600</t>
  </si>
  <si>
    <t>32</t>
  </si>
  <si>
    <t>M</t>
  </si>
  <si>
    <t>28372309</t>
  </si>
  <si>
    <t>deska EPS 100 do plochých střech a podlah λ=0,037 tl 100mm</t>
  </si>
  <si>
    <t>-1796996516</t>
  </si>
  <si>
    <t>30,959*1,05 'Přepočtené koeficientem množství</t>
  </si>
  <si>
    <t>33</t>
  </si>
  <si>
    <t>713190813</t>
  </si>
  <si>
    <t>Odstranění tepelné izolace škvárového lože tloušťky do 150 mm</t>
  </si>
  <si>
    <t>1816220182</t>
  </si>
  <si>
    <t>34</t>
  </si>
  <si>
    <t>998713101</t>
  </si>
  <si>
    <t>Přesun hmot tonážní pro izolace tepelné v objektech v do 6 m</t>
  </si>
  <si>
    <t>-932908070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</si>
  <si>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</si>
  <si>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</si>
  <si>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</si>
  <si>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</si>
  <si>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</si>
  <si>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</si>
  <si>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1229915823</t>
  </si>
  <si>
    <t>36</t>
  </si>
  <si>
    <t>721173706</t>
  </si>
  <si>
    <t>Potrubí kanalizační z PE odpadní DN 100</t>
  </si>
  <si>
    <t>-1676188457</t>
  </si>
  <si>
    <t>"WC" 1</t>
  </si>
  <si>
    <t>37</t>
  </si>
  <si>
    <t>721173723</t>
  </si>
  <si>
    <t>Potrubí kanalizační z PE připojovací DN 50</t>
  </si>
  <si>
    <t>-898046946</t>
  </si>
  <si>
    <t>38</t>
  </si>
  <si>
    <t>998721101</t>
  </si>
  <si>
    <t>Přesun hmot tonážní pro vnitřní kanalizace v objektech v do 6 m</t>
  </si>
  <si>
    <t>-369705588</t>
  </si>
  <si>
    <t>722</t>
  </si>
  <si>
    <t>Zdravotechnika - vnitřní vodovod</t>
  </si>
  <si>
    <t>39</t>
  </si>
  <si>
    <t>722174002</t>
  </si>
  <si>
    <t>Potrubí vodovodní plastové PPR svar polyfuze PN 16 D 20 x 2,8 mm</t>
  </si>
  <si>
    <t>651267488</t>
  </si>
  <si>
    <t>"koupelna, wc, kuchyň" ((1,65+1,75+0,5)+(2,0)+(2,0))*2</t>
  </si>
  <si>
    <t>40</t>
  </si>
  <si>
    <t>722240101</t>
  </si>
  <si>
    <t>Ventily plastové PPR přímé DN 20</t>
  </si>
  <si>
    <t>kus</t>
  </si>
  <si>
    <t>1604700104</t>
  </si>
  <si>
    <t>"koupelna" 2+1</t>
  </si>
  <si>
    <t>"kuchyň" 2+1</t>
  </si>
  <si>
    <t>41</t>
  </si>
  <si>
    <t>998722101</t>
  </si>
  <si>
    <t>Přesun hmot tonážní pro vnitřní vodovod v objektech v do 6 m</t>
  </si>
  <si>
    <t>438287225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</si>
  <si>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</si>
  <si>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</si>
  <si>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</si>
  <si>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</si>
  <si>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</si>
  <si>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</si>
  <si>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1734967039</t>
  </si>
  <si>
    <t>43</t>
  </si>
  <si>
    <t>725112022</t>
  </si>
  <si>
    <t>Klozet keramický závěsný na nosné stěny s hlubokým splachováním odpad vodorovný</t>
  </si>
  <si>
    <t>1114213340</t>
  </si>
  <si>
    <t>44</t>
  </si>
  <si>
    <t>725210821</t>
  </si>
  <si>
    <t>Demontáž umyvadel bez výtokových armatur</t>
  </si>
  <si>
    <t>1956824525</t>
  </si>
  <si>
    <t>45</t>
  </si>
  <si>
    <t>725211602</t>
  </si>
  <si>
    <t>Umyvadlo keramické bílé šířky 550 mm bez krytu na sifon připevněné na stěnu šrouby</t>
  </si>
  <si>
    <t>-954902114</t>
  </si>
  <si>
    <t>46</t>
  </si>
  <si>
    <t>72522084R</t>
  </si>
  <si>
    <t>Demontáž van obezděných</t>
  </si>
  <si>
    <t>-968451824</t>
  </si>
  <si>
    <t>47</t>
  </si>
  <si>
    <t>725222116</t>
  </si>
  <si>
    <t>Vana bez armatur výtokových akrylátová se zápachovou uzávěrkou 1700x700 mm</t>
  </si>
  <si>
    <t>-2000359366</t>
  </si>
  <si>
    <t>48</t>
  </si>
  <si>
    <t>725820801</t>
  </si>
  <si>
    <t>Demontáž baterie nástěnné do G 3 / 4</t>
  </si>
  <si>
    <t>-1916059358</t>
  </si>
  <si>
    <t>49</t>
  </si>
  <si>
    <t>725822633</t>
  </si>
  <si>
    <t>Baterie umyvadlová stojánková klasická s výpusti</t>
  </si>
  <si>
    <t>-747663994</t>
  </si>
  <si>
    <t>50</t>
  </si>
  <si>
    <t>725831312</t>
  </si>
  <si>
    <t>Baterie vanová nástěnná páková s příslušenstvím a pevným držákem</t>
  </si>
  <si>
    <t>-2135063985</t>
  </si>
  <si>
    <t>51</t>
  </si>
  <si>
    <t>72598012R</t>
  </si>
  <si>
    <t>Dvířka 60/60</t>
  </si>
  <si>
    <t>2109007533</t>
  </si>
  <si>
    <t>52</t>
  </si>
  <si>
    <t>998725101</t>
  </si>
  <si>
    <t>Přesun hmot tonážní pro zařizovací předměty v objektech v do 6 m</t>
  </si>
  <si>
    <t>-750744528</t>
  </si>
  <si>
    <t>726</t>
  </si>
  <si>
    <t>Zdravotechnika - předstěnové instalace</t>
  </si>
  <si>
    <t>53</t>
  </si>
  <si>
    <t>726111031</t>
  </si>
  <si>
    <t>Instalační předstěna - klozet s ovládáním zepředu v 1080 mm závěsný do masivní zděné kce</t>
  </si>
  <si>
    <t>-1335133833</t>
  </si>
  <si>
    <t>54</t>
  </si>
  <si>
    <t>998726111</t>
  </si>
  <si>
    <t>Přesun hmot tonážní pro instalační prefabrikáty v objektech v do 6 m</t>
  </si>
  <si>
    <t>668742509</t>
  </si>
  <si>
    <t>733</t>
  </si>
  <si>
    <t>Ústřední vytápění - rozvodné potrubí</t>
  </si>
  <si>
    <t>55</t>
  </si>
  <si>
    <t>73300001R</t>
  </si>
  <si>
    <t>Vypouštění a napouštění stoupaček</t>
  </si>
  <si>
    <t>970620105</t>
  </si>
  <si>
    <t>56</t>
  </si>
  <si>
    <t>733110803</t>
  </si>
  <si>
    <t>Demontáž potrubí ocelového závitového do DN 15</t>
  </si>
  <si>
    <t>-1499410551</t>
  </si>
  <si>
    <t>"pro trubky topení"</t>
  </si>
  <si>
    <t>1,0*2</t>
  </si>
  <si>
    <t>(0,6)+(0,9)*2</t>
  </si>
  <si>
    <t>(0,6)+(0,5)*2</t>
  </si>
  <si>
    <t>(1,0)*2+(2,5)*2+(1,0)*2</t>
  </si>
  <si>
    <t>57</t>
  </si>
  <si>
    <t>733222102</t>
  </si>
  <si>
    <t>Potrubí měděné polotvrdé spojované měkkým pájením D 15x1</t>
  </si>
  <si>
    <t>1187349822</t>
  </si>
  <si>
    <t>58</t>
  </si>
  <si>
    <t>998733101</t>
  </si>
  <si>
    <t>Přesun hmot tonážní pro rozvody potrubí v objektech v do 6 m</t>
  </si>
  <si>
    <t>266932564</t>
  </si>
  <si>
    <t>734</t>
  </si>
  <si>
    <t>Ústřední vytápění - armatury</t>
  </si>
  <si>
    <t>59</t>
  </si>
  <si>
    <t>73400001R</t>
  </si>
  <si>
    <t>Řezání závitů do G 1"</t>
  </si>
  <si>
    <t>1047850686</t>
  </si>
  <si>
    <t>2*4</t>
  </si>
  <si>
    <t>60</t>
  </si>
  <si>
    <t>734222801</t>
  </si>
  <si>
    <t>Ventil závitový termostatický rohový G 3/8 PN 16 do 110°C s ruční hlavou chromovaný</t>
  </si>
  <si>
    <t>65249994</t>
  </si>
  <si>
    <t>61</t>
  </si>
  <si>
    <t>998734101</t>
  </si>
  <si>
    <t>Přesun hmot tonážní pro armatury v objektech v do 6 m</t>
  </si>
  <si>
    <t>-59356473</t>
  </si>
  <si>
    <t>735</t>
  </si>
  <si>
    <t>Ústřední vytápění - otopná tělesa</t>
  </si>
  <si>
    <t>62</t>
  </si>
  <si>
    <t>735111810</t>
  </si>
  <si>
    <t>Demontáž otopného tělesa litinového článkového</t>
  </si>
  <si>
    <t>1936787806</t>
  </si>
  <si>
    <t>1,2*0,6</t>
  </si>
  <si>
    <t>1,7*0,6</t>
  </si>
  <si>
    <t>0,4*1,1</t>
  </si>
  <si>
    <t>63</t>
  </si>
  <si>
    <t>735151379</t>
  </si>
  <si>
    <t>Otopné těleso panelové dvoudeskové bez přídavné přestupní plochy výška/délka 600/1200mm výkon 1174 W</t>
  </si>
  <si>
    <t>-453899628</t>
  </si>
  <si>
    <t>64</t>
  </si>
  <si>
    <t>735151381</t>
  </si>
  <si>
    <t>Otopné těleso panelové dvoudeskové bez přídavné přestupní plochy výška/délka 600/1600mm výkon 1565 W</t>
  </si>
  <si>
    <t>467735884</t>
  </si>
  <si>
    <t>65</t>
  </si>
  <si>
    <t>735164231</t>
  </si>
  <si>
    <t>Otopné těleso trubkové elektrické přímotopné výška/délka 900/595 mm</t>
  </si>
  <si>
    <t>-1523590637</t>
  </si>
  <si>
    <t>"koupelna" 1</t>
  </si>
  <si>
    <t>66</t>
  </si>
  <si>
    <t>998735101</t>
  </si>
  <si>
    <t>Přesun hmot tonážní pro otopná tělesa v objektech v do 6 m</t>
  </si>
  <si>
    <t>-1849577512</t>
  </si>
  <si>
    <t>762</t>
  </si>
  <si>
    <t>Konstrukce tesařské</t>
  </si>
  <si>
    <t>67</t>
  </si>
  <si>
    <t>762522811</t>
  </si>
  <si>
    <t>Demontáž podlah s polštáři z prken tloušťky do 32 mm</t>
  </si>
  <si>
    <t>1768659979</t>
  </si>
  <si>
    <t>766</t>
  </si>
  <si>
    <t>Konstrukce truhlářské</t>
  </si>
  <si>
    <t>68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</si>
  <si>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</si>
  <si>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</si>
  <si>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</si>
  <si>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69</t>
  </si>
  <si>
    <t>766660171</t>
  </si>
  <si>
    <t>Montáž dveřních křídel otvíravých jednokřídlových š do 0,8 m do obložkové zárubně</t>
  </si>
  <si>
    <t>-335218271</t>
  </si>
  <si>
    <t>"60" 2</t>
  </si>
  <si>
    <t>"80" 3</t>
  </si>
  <si>
    <t>70</t>
  </si>
  <si>
    <t>61162080</t>
  </si>
  <si>
    <t>dveře jednokřídlé voštinové povrch laminátový částečně prosklené 800x1970/2100mm</t>
  </si>
  <si>
    <t>-1560983878</t>
  </si>
  <si>
    <t>71</t>
  </si>
  <si>
    <t>61162072</t>
  </si>
  <si>
    <t>dveře jednokřídlé voštinové povrch laminátový plné 600x1970/2100mm</t>
  </si>
  <si>
    <t>707727876</t>
  </si>
  <si>
    <t>72</t>
  </si>
  <si>
    <t>766660729</t>
  </si>
  <si>
    <t>Montáž dveřního interiérového kování - štítku s klikou</t>
  </si>
  <si>
    <t>-1038881367</t>
  </si>
  <si>
    <t>73</t>
  </si>
  <si>
    <t>54914610</t>
  </si>
  <si>
    <t>kování dveřní vrchní klika včetně rozet a montážního materiálu R BB nerez PK</t>
  </si>
  <si>
    <t>-1748261931</t>
  </si>
  <si>
    <t>74</t>
  </si>
  <si>
    <t>766682111</t>
  </si>
  <si>
    <t>Montáž zárubní obložkových pro dveře jednokřídlové tl stěny do 170 mm</t>
  </si>
  <si>
    <t>1457537224</t>
  </si>
  <si>
    <t>75</t>
  </si>
  <si>
    <t>61182258</t>
  </si>
  <si>
    <t>zárubeň obložková pro dveře 1křídlé 600,700,800,900x1970mm tl 60-170mm dub,buk</t>
  </si>
  <si>
    <t>-1837879108</t>
  </si>
  <si>
    <t>76</t>
  </si>
  <si>
    <t>766695212</t>
  </si>
  <si>
    <t>Montáž truhlářských prahů dveří jednokřídlových šířky do 10 cm</t>
  </si>
  <si>
    <t>-511178477</t>
  </si>
  <si>
    <t>"vstup" 1</t>
  </si>
  <si>
    <t>77</t>
  </si>
  <si>
    <t>61187156</t>
  </si>
  <si>
    <t>práh dveřní dřevěný dubový tl 20mm dl 820mm š 100mm</t>
  </si>
  <si>
    <t>-1192601267</t>
  </si>
  <si>
    <t>78</t>
  </si>
  <si>
    <t>766825821</t>
  </si>
  <si>
    <t>Demontáž truhlářských vestavěných skříní dvoukřídlových</t>
  </si>
  <si>
    <t>1298311116</t>
  </si>
  <si>
    <t>"WC" 1,15*2,5</t>
  </si>
  <si>
    <t>79</t>
  </si>
  <si>
    <t>998766101</t>
  </si>
  <si>
    <t>Přesun hmot tonážní pro konstrukce truhlářské v objektech v do 6 m</t>
  </si>
  <si>
    <t>935425311</t>
  </si>
  <si>
    <t>771</t>
  </si>
  <si>
    <t>Podlahy z dlaždic</t>
  </si>
  <si>
    <t>80</t>
  </si>
  <si>
    <t>771121011</t>
  </si>
  <si>
    <t>Nátěr penetrační na podlahu</t>
  </si>
  <si>
    <t>1004322992</t>
  </si>
  <si>
    <t>81</t>
  </si>
  <si>
    <t>771471810</t>
  </si>
  <si>
    <t>Demontáž soklíků z dlaždic keramických kladených do malty rovných</t>
  </si>
  <si>
    <t>1107228798</t>
  </si>
  <si>
    <t xml:space="preserve">"chodba" </t>
  </si>
  <si>
    <t>(3,0+2,85+1,65+1,2)*2-(0,6*2,0+0,8*3)</t>
  </si>
  <si>
    <t>82</t>
  </si>
  <si>
    <t>771474112</t>
  </si>
  <si>
    <t>Montáž soklů z dlaždic keramických rovných flexibilní lepidlo v do 90 mm</t>
  </si>
  <si>
    <t>1242773138</t>
  </si>
  <si>
    <t>"komora" (1,75+1,75+0,85+0,85)-(0,6)</t>
  </si>
  <si>
    <t>83</t>
  </si>
  <si>
    <t>59761409</t>
  </si>
  <si>
    <t>dlažba keramická slinutá protiskluzná do interiéru i exteriéru pro vysoké mechanické namáhání přes 9 do 12ks/m2</t>
  </si>
  <si>
    <t>-815182844</t>
  </si>
  <si>
    <t>4,6*0,1</t>
  </si>
  <si>
    <t>0,46*1,1 'Přepočtené koeficientem množství</t>
  </si>
  <si>
    <t>84</t>
  </si>
  <si>
    <t>771574113</t>
  </si>
  <si>
    <t>Montáž podlah keramických hladkých lepených flexibilním lepidlem do 19 ks/m2</t>
  </si>
  <si>
    <t>-921890165</t>
  </si>
  <si>
    <t>85</t>
  </si>
  <si>
    <t>1901244530</t>
  </si>
  <si>
    <t>7,893</t>
  </si>
  <si>
    <t>7,893*1,1 'Přepočtené koeficientem množství</t>
  </si>
  <si>
    <t>86</t>
  </si>
  <si>
    <t>771591115</t>
  </si>
  <si>
    <t>Podlahy spárování silikonem</t>
  </si>
  <si>
    <t>-925878359</t>
  </si>
  <si>
    <t>"koupelna" (1,75+1,75+1,6+1,6+0,5+0,5)-(1,0+0,6)</t>
  </si>
  <si>
    <t>"wc" (1,15+1,15+2,7+2,7)-(1,0)</t>
  </si>
  <si>
    <t>87</t>
  </si>
  <si>
    <t>998771101</t>
  </si>
  <si>
    <t>Přesun hmot tonážní pro podlahy z dlaždic v objektech v do 6 m</t>
  </si>
  <si>
    <t>1851472755</t>
  </si>
  <si>
    <t>775</t>
  </si>
  <si>
    <t>Podlahy skládané</t>
  </si>
  <si>
    <t>88</t>
  </si>
  <si>
    <t>775511800</t>
  </si>
  <si>
    <t>Demontáž podlah vlysových lepených s lištami lepenými</t>
  </si>
  <si>
    <t>1071548790</t>
  </si>
  <si>
    <t>776</t>
  </si>
  <si>
    <t>Podlahy povlakové</t>
  </si>
  <si>
    <t>89</t>
  </si>
  <si>
    <t>776111111</t>
  </si>
  <si>
    <t>Broušení anhydritového podkladu povlakových podlah</t>
  </si>
  <si>
    <t>1785132870</t>
  </si>
  <si>
    <t>90</t>
  </si>
  <si>
    <t>776111311</t>
  </si>
  <si>
    <t>Vysátí podkladu povlakových podlah</t>
  </si>
  <si>
    <t>-1562965161</t>
  </si>
  <si>
    <t>91</t>
  </si>
  <si>
    <t>776121111</t>
  </si>
  <si>
    <t>Vodou ředitelná penetrace savého podkladu povlakových podlah ředěná v poměru 1:3</t>
  </si>
  <si>
    <t>-106550947</t>
  </si>
  <si>
    <t>92</t>
  </si>
  <si>
    <t>776201814</t>
  </si>
  <si>
    <t>Demontáž povlakových podlahovin volně položených podlepených páskou</t>
  </si>
  <si>
    <t>1533242051</t>
  </si>
  <si>
    <t>93</t>
  </si>
  <si>
    <t>776231111</t>
  </si>
  <si>
    <t>Lepení lamel a čtverců z vinylu standardním lepidlem</t>
  </si>
  <si>
    <t>581538531</t>
  </si>
  <si>
    <t>94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</si>
  <si>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</si>
  <si>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</si>
  <si>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</si>
  <si>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53,129</t>
  </si>
  <si>
    <t>53,129*1,1 'Přepočtené koeficientem množství</t>
  </si>
  <si>
    <t>95</t>
  </si>
  <si>
    <t>776410811</t>
  </si>
  <si>
    <t>Odstranění soklíků a lišt pryžových nebo plastových</t>
  </si>
  <si>
    <t>-437420663</t>
  </si>
  <si>
    <t>"chodba" (4,2+4,2+3,5+3,5)</t>
  </si>
  <si>
    <t>96</t>
  </si>
  <si>
    <t>776421111</t>
  </si>
  <si>
    <t>Montáž obvodových lišt lepením</t>
  </si>
  <si>
    <t>-530122696</t>
  </si>
  <si>
    <t>"kuchyň" (3,5+3,5+4,2+4,2)-(0,8+0,8)</t>
  </si>
  <si>
    <t>"ob.pokoj" (4,15+4,15+3,9+3,9)-(0,8)</t>
  </si>
  <si>
    <t xml:space="preserve">"pokoj"  (4,15+4,15+3,56+3,56)-(0,8)</t>
  </si>
  <si>
    <t xml:space="preserve">"chodba"  (4,2+4,2+3,5+3,5)-(0,6*2+0,8*3)</t>
  </si>
  <si>
    <t>97</t>
  </si>
  <si>
    <t>61418102</t>
  </si>
  <si>
    <t>lišta podlahová dřevěná buk 8x35mm</t>
  </si>
  <si>
    <t>-2000282219</t>
  </si>
  <si>
    <t>55,52</t>
  </si>
  <si>
    <t>55,52*1,05 'Přepočtené koeficientem množství</t>
  </si>
  <si>
    <t>98</t>
  </si>
  <si>
    <t>776421312</t>
  </si>
  <si>
    <t>Montáž přechodových šroubovaných lišt</t>
  </si>
  <si>
    <t>931383518</t>
  </si>
  <si>
    <t>0,6*2</t>
  </si>
  <si>
    <t>0,8*3</t>
  </si>
  <si>
    <t>99</t>
  </si>
  <si>
    <t>55343120</t>
  </si>
  <si>
    <t>profil přechodový Al vrtaný 30mm stříbro</t>
  </si>
  <si>
    <t>-578975421</t>
  </si>
  <si>
    <t>100</t>
  </si>
  <si>
    <t>998776101</t>
  </si>
  <si>
    <t>Přesun hmot tonážní pro podlahy povlakové v objektech v do 6 m</t>
  </si>
  <si>
    <t>-1176475328</t>
  </si>
  <si>
    <t>781</t>
  </si>
  <si>
    <t>Dokončovací práce - obklady</t>
  </si>
  <si>
    <t>101</t>
  </si>
  <si>
    <t>781121011</t>
  </si>
  <si>
    <t>Nátěr penetrační na stěnu</t>
  </si>
  <si>
    <t>295609261</t>
  </si>
  <si>
    <t>2,2*(1,7+1,75+1,6+1,6)-(0,6*2,0+1,0*2,2)</t>
  </si>
  <si>
    <t>2,2*(1,15+2,7+2,7+1,15)</t>
  </si>
  <si>
    <t>102</t>
  </si>
  <si>
    <t>781471810</t>
  </si>
  <si>
    <t>Demontáž obkladů z obkladaček keramických kladených do malty</t>
  </si>
  <si>
    <t>1955665230</t>
  </si>
  <si>
    <t>1,55*(2,08+1,7+0,75+0,65+0,5)</t>
  </si>
  <si>
    <t>103</t>
  </si>
  <si>
    <t>781474114</t>
  </si>
  <si>
    <t>Montáž obkladů vnitřních keramických hladkých do 22 ks/m2 lepených flexibilním lepidlem</t>
  </si>
  <si>
    <t>-530916693</t>
  </si>
  <si>
    <t>104</t>
  </si>
  <si>
    <t>59761040</t>
  </si>
  <si>
    <t>obklad keramický hladký přes 19 do 22ks/m2</t>
  </si>
  <si>
    <t>-799452519</t>
  </si>
  <si>
    <t>30,37*1,1 'Přepočtené koeficientem množství</t>
  </si>
  <si>
    <t>105</t>
  </si>
  <si>
    <t>781494111</t>
  </si>
  <si>
    <t>Plastové profily rohové lepené flexibilním lepidlem</t>
  </si>
  <si>
    <t>-964984390</t>
  </si>
  <si>
    <t>"koupelna x WC" (2,2+1,0+2,2)*2</t>
  </si>
  <si>
    <t>"WC" (0,6+0,9+0,6+0,9)</t>
  </si>
  <si>
    <t>106</t>
  </si>
  <si>
    <t>781494211</t>
  </si>
  <si>
    <t>Plastové profily vanové lepené flexibilním lepidlem</t>
  </si>
  <si>
    <t>-64087334</t>
  </si>
  <si>
    <t>"koupelna" 0,7+1,7+0,7</t>
  </si>
  <si>
    <t>107</t>
  </si>
  <si>
    <t>781495115</t>
  </si>
  <si>
    <t>Spárování vnitřních obkladů silikonem</t>
  </si>
  <si>
    <t>-1886961770</t>
  </si>
  <si>
    <t>"koupelna"</t>
  </si>
  <si>
    <t>2,15*3</t>
  </si>
  <si>
    <t>"WC"</t>
  </si>
  <si>
    <t>2,15*4+(0,6+0,6+0,9+0,9)</t>
  </si>
  <si>
    <t>108</t>
  </si>
  <si>
    <t>781495142</t>
  </si>
  <si>
    <t>Průnik obkladem kruhový do DN 90</t>
  </si>
  <si>
    <t>548192874</t>
  </si>
  <si>
    <t>"koupelna" 2+2+1+1</t>
  </si>
  <si>
    <t>109</t>
  </si>
  <si>
    <t>998781101</t>
  </si>
  <si>
    <t>Přesun hmot tonážní pro obklady keramické v objektech v do 6 m</t>
  </si>
  <si>
    <t>-262051378</t>
  </si>
  <si>
    <t>783</t>
  </si>
  <si>
    <t>Dokončovací práce - nátěry</t>
  </si>
  <si>
    <t>110</t>
  </si>
  <si>
    <t>783614551</t>
  </si>
  <si>
    <t>Základní jednonásobný syntetický nátěr potrubí DN do 50 mm</t>
  </si>
  <si>
    <t>1075802863</t>
  </si>
  <si>
    <t>"přívod plynu"</t>
  </si>
  <si>
    <t>(1,65+2,5+0,3+1,75+1,55+0,4+0,4)</t>
  </si>
  <si>
    <t>111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</si>
  <si>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</si>
  <si>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</si>
  <si>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</si>
  <si>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</si>
  <si>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</si>
  <si>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112</t>
  </si>
  <si>
    <t>784111011</t>
  </si>
  <si>
    <t>Obroušení podkladu omítnutého v místnostech výšky do 3,80 m</t>
  </si>
  <si>
    <t>-1110753950</t>
  </si>
  <si>
    <t>"kuchyň" 2,5*(3,5+3,5+4,2+4,2)-(0,8*2,0*2+1,35*1,4+0,75*2,1)+(3,2*4,2+0,3*1,2)</t>
  </si>
  <si>
    <t>"ob.pokoj" 2,5*(4,15+4,15+3,9+3,9)-(0,8*2,0*2+1,35*1,4+0,75*2,1)+(4,15*3,9)</t>
  </si>
  <si>
    <t xml:space="preserve">"pokoj"  2,5*(4,15+4,15+3,56+3,56)-(0,8*2,0+1,4*2,0)+(4,15*3,56)</t>
  </si>
  <si>
    <t xml:space="preserve">"chodba"  2,5*(3,5)*2+2,5*(4,2)*2-(0,6*2,0*2+0,8*2,0*3)+(1,65*3,0+1,2*2,85)</t>
  </si>
  <si>
    <t>"komora" 2,5*(1,75+1,75+0,85+0,85)-(0,6*2,0)+(1,75*0,85)</t>
  </si>
  <si>
    <t>"koupelna" (2,5-2,2)*(1,75+1,75+1,6+1,6)+(1,75*1,6+1,0*0,5)</t>
  </si>
  <si>
    <t>"wc" (2,5-2,2)*(1,15+1,15+2,7+2,7)+(1,15*2,7)</t>
  </si>
  <si>
    <t>113</t>
  </si>
  <si>
    <t>784121001</t>
  </si>
  <si>
    <t>Oškrabání malby v mísnostech výšky do 3,80 m</t>
  </si>
  <si>
    <t>1672784896</t>
  </si>
  <si>
    <t>"kuchyň" 2,5*(3,5+3,5+4,2+4,2)-(0,8*2,0+1,6*2,0+1,35*1,4+0,75*2,1)+(3,2*4,2+0,3*1,2)</t>
  </si>
  <si>
    <t>"ob.pokoj" 2,5*(4,15+4,15+3,9+3,9)-(0,8*2,0+1,6*2,0+1,35*1,4+0,75*2,1)+(4,15*3,9)</t>
  </si>
  <si>
    <t xml:space="preserve">"pokoj"  2,5*(4,15+4,15+3,56+3,56)-(0,8*2,0*2+1,4*2,0)+(4,15*3,56)</t>
  </si>
  <si>
    <t>114</t>
  </si>
  <si>
    <t>784181101</t>
  </si>
  <si>
    <t>Základní akrylátová jednonásobná penetrace podkladu v místnostech výšky do 3,80m</t>
  </si>
  <si>
    <t>-887121831</t>
  </si>
  <si>
    <t>115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</si>
  <si>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</si>
  <si>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</si>
  <si>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</si>
  <si>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</si>
  <si>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</si>
  <si>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</si>
  <si>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</si>
  <si>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116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</si>
  <si>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</si>
  <si>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</si>
  <si>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</si>
  <si>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</si>
  <si>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</si>
  <si>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</si>
  <si>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</si>
  <si>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</si>
  <si>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</si>
  <si>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</si>
  <si>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Brigádnická 712/8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</si>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</sst>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4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Ostrov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11_200101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Jáchymovská 1, Ostrov 363 01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8. 3. 2020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Městský úřad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37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'Brigádnická 712-8 - Rekon...'!J30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'Brigádnická 712-8 - Rekon...'!P142</f>
        <v>0</v>
      </c>
      <c r="AV95" s="129">
        <f>'Brigádnická 712-8 - Rekon...'!J33</f>
        <v>0</v>
      </c>
      <c r="AW95" s="129">
        <f>'Brigádnická 712-8 - Rekon...'!J34</f>
        <v>0</v>
      </c>
      <c r="AX95" s="129">
        <f>'Brigádnická 712-8 - Rekon...'!J35</f>
        <v>0</v>
      </c>
      <c r="AY95" s="129">
        <f>'Brigádnická 712-8 - Rekon...'!J36</f>
        <v>0</v>
      </c>
      <c r="AZ95" s="129">
        <f>'Brigádnická 712-8 - Rekon...'!F33</f>
        <v>0</v>
      </c>
      <c r="BA95" s="129">
        <f>'Brigádnická 712-8 - Rekon...'!F34</f>
        <v>0</v>
      </c>
      <c r="BB95" s="129">
        <f>'Brigádnická 712-8 - Rekon...'!F35</f>
        <v>0</v>
      </c>
      <c r="BC95" s="129">
        <f>'Brigádnická 712-8 - Rekon...'!F36</f>
        <v>0</v>
      </c>
      <c r="BD95" s="131">
        <f>'Brigádnická 712-8 - Rekon...'!F37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XzcNmGx3WMl3BY0Ow22mXRNJs+Pd4ggZDJJXdvzFVudCyTzw4/oZ0PFnlRVk07a7NrNplWpj4R1FD4jDksutcg==" hashValue="CZhcWhKeXLrARAJiDkWhwfCT11WGW4jexhvKqH2dOpusv4+fS95DyvUGnTmcBR5YqAE6Q0HjeP5dB06UqENH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rigádnická 712-8 - Reko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4" t="s">
        <v>88</v>
      </c>
      <c r="BA2" s="134" t="s">
        <v>89</v>
      </c>
      <c r="BB2" s="134" t="s">
        <v>90</v>
      </c>
      <c r="BC2" s="134" t="s">
        <v>91</v>
      </c>
      <c r="BD2" s="134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21"/>
      <c r="AT3" s="18" t="s">
        <v>86</v>
      </c>
    </row>
    <row r="4" s="1" customFormat="1" ht="24.96" customHeight="1">
      <c r="B4" s="21"/>
      <c r="D4" s="138" t="s">
        <v>93</v>
      </c>
      <c r="I4" s="133"/>
      <c r="L4" s="21"/>
      <c r="M4" s="139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40" t="s">
        <v>16</v>
      </c>
      <c r="I6" s="133"/>
      <c r="L6" s="21"/>
    </row>
    <row r="7" s="1" customFormat="1" ht="16.5" customHeight="1">
      <c r="B7" s="21"/>
      <c r="E7" s="141" t="str">
        <f>'Rekapitulace stavby'!K6</f>
        <v>11_200101</v>
      </c>
      <c r="F7" s="140"/>
      <c r="G7" s="140"/>
      <c r="H7" s="140"/>
      <c r="I7" s="133"/>
      <c r="L7" s="21"/>
    </row>
    <row r="8" s="2" customFormat="1" ht="12" customHeight="1">
      <c r="A8" s="39"/>
      <c r="B8" s="45"/>
      <c r="C8" s="39"/>
      <c r="D8" s="140" t="s">
        <v>94</v>
      </c>
      <c r="E8" s="39"/>
      <c r="F8" s="39"/>
      <c r="G8" s="39"/>
      <c r="H8" s="39"/>
      <c r="I8" s="142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142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2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0" t="s">
        <v>18</v>
      </c>
      <c r="E11" s="39"/>
      <c r="F11" s="144" t="s">
        <v>1</v>
      </c>
      <c r="G11" s="39"/>
      <c r="H11" s="39"/>
      <c r="I11" s="145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0" t="s">
        <v>20</v>
      </c>
      <c r="E12" s="39"/>
      <c r="F12" s="144" t="s">
        <v>21</v>
      </c>
      <c r="G12" s="39"/>
      <c r="H12" s="39"/>
      <c r="I12" s="145" t="s">
        <v>22</v>
      </c>
      <c r="J12" s="146" t="str">
        <f>'Rekapitulace stavby'!AN8</f>
        <v>8. 3. 2020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2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0" t="s">
        <v>24</v>
      </c>
      <c r="E14" s="39"/>
      <c r="F14" s="39"/>
      <c r="G14" s="39"/>
      <c r="H14" s="39"/>
      <c r="I14" s="145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5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2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0" t="s">
        <v>30</v>
      </c>
      <c r="E17" s="39"/>
      <c r="F17" s="39"/>
      <c r="G17" s="39"/>
      <c r="H17" s="39"/>
      <c r="I17" s="145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5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2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0" t="s">
        <v>32</v>
      </c>
      <c r="E20" s="39"/>
      <c r="F20" s="39"/>
      <c r="G20" s="39"/>
      <c r="H20" s="39"/>
      <c r="I20" s="145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5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2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0" t="s">
        <v>35</v>
      </c>
      <c r="E23" s="39"/>
      <c r="F23" s="39"/>
      <c r="G23" s="39"/>
      <c r="H23" s="39"/>
      <c r="I23" s="145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5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2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0" t="s">
        <v>36</v>
      </c>
      <c r="E26" s="39"/>
      <c r="F26" s="39"/>
      <c r="G26" s="39"/>
      <c r="H26" s="39"/>
      <c r="I26" s="142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2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3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142"/>
      <c r="J30" s="155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3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7" t="s">
        <v>39</v>
      </c>
      <c r="J32" s="156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8" t="s">
        <v>42</v>
      </c>
      <c r="E33" s="140" t="s">
        <v>43</v>
      </c>
      <c r="F33" s="159">
        <f>ROUND((ROUND((SUM(BE142:BE655)),  2) + SUM(BE657:BE661)), 2)</f>
        <v>0</v>
      </c>
      <c r="G33" s="39"/>
      <c r="H33" s="39"/>
      <c r="I33" s="160">
        <v>0.20999999999999999</v>
      </c>
      <c r="J33" s="159">
        <f>ROUND((ROUND(((SUM(BE142:BE655))*I33),  2) + (SUM(BE657:BE661)*I33)),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0" t="s">
        <v>44</v>
      </c>
      <c r="F34" s="159">
        <f>ROUND((ROUND((SUM(BF142:BF655)),  2) + SUM(BF657:BF661)), 2)</f>
        <v>0</v>
      </c>
      <c r="G34" s="39"/>
      <c r="H34" s="39"/>
      <c r="I34" s="160">
        <v>0.14999999999999999</v>
      </c>
      <c r="J34" s="159">
        <f>ROUND((ROUND(((SUM(BF142:BF655))*I34),  2) + (SUM(BF657:BF661)*I34)),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0" t="s">
        <v>45</v>
      </c>
      <c r="F35" s="159">
        <f>ROUND((ROUND((SUM(BG142:BG655)),  2) + SUM(BG657:BG661)), 2)</f>
        <v>0</v>
      </c>
      <c r="G35" s="39"/>
      <c r="H35" s="39"/>
      <c r="I35" s="160">
        <v>0.20999999999999999</v>
      </c>
      <c r="J35" s="15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0" t="s">
        <v>46</v>
      </c>
      <c r="F36" s="159">
        <f>ROUND((ROUND((SUM(BH142:BH655)),  2) + SUM(BH657:BH661)), 2)</f>
        <v>0</v>
      </c>
      <c r="G36" s="39"/>
      <c r="H36" s="39"/>
      <c r="I36" s="160">
        <v>0.14999999999999999</v>
      </c>
      <c r="J36" s="159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0" t="s">
        <v>47</v>
      </c>
      <c r="F37" s="159">
        <f>ROUND((ROUND((SUM(BI142:BI655)),  2) + SUM(BI657:BI661)), 2)</f>
        <v>0</v>
      </c>
      <c r="G37" s="39"/>
      <c r="H37" s="39"/>
      <c r="I37" s="160">
        <v>0</v>
      </c>
      <c r="J37" s="15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2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2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2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2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2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11_200101</v>
      </c>
      <c r="F85" s="33"/>
      <c r="G85" s="33"/>
      <c r="H85" s="33"/>
      <c r="I85" s="142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2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Brigádnická 712/8 - Rekonstrukce bytu č. 8</v>
      </c>
      <c r="F87" s="41"/>
      <c r="G87" s="41"/>
      <c r="H87" s="41"/>
      <c r="I87" s="142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2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Jáchymovská 1, Ostrov 363 01</v>
      </c>
      <c r="G89" s="41"/>
      <c r="H89" s="41"/>
      <c r="I89" s="145" t="s">
        <v>22</v>
      </c>
      <c r="J89" s="80" t="str">
        <f>IF(J12="","",J12)</f>
        <v>8. 3. 2020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2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Městský úřad Ostrov</v>
      </c>
      <c r="G91" s="41"/>
      <c r="H91" s="41"/>
      <c r="I91" s="145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5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2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97</v>
      </c>
      <c r="D94" s="187"/>
      <c r="E94" s="187"/>
      <c r="F94" s="187"/>
      <c r="G94" s="187"/>
      <c r="H94" s="187"/>
      <c r="I94" s="188"/>
      <c r="J94" s="189" t="s">
        <v>98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2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99</v>
      </c>
      <c r="D96" s="41"/>
      <c r="E96" s="41"/>
      <c r="F96" s="41"/>
      <c r="G96" s="41"/>
      <c r="H96" s="41"/>
      <c r="I96" s="142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1"/>
      <c r="C97" s="192"/>
      <c r="D97" s="193" t="s">
        <v>101</v>
      </c>
      <c r="E97" s="194"/>
      <c r="F97" s="194"/>
      <c r="G97" s="194"/>
      <c r="H97" s="194"/>
      <c r="I97" s="195"/>
      <c r="J97" s="196">
        <f>J143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102</v>
      </c>
      <c r="E98" s="201"/>
      <c r="F98" s="201"/>
      <c r="G98" s="201"/>
      <c r="H98" s="201"/>
      <c r="I98" s="202"/>
      <c r="J98" s="203">
        <f>J144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103</v>
      </c>
      <c r="E99" s="201"/>
      <c r="F99" s="201"/>
      <c r="G99" s="201"/>
      <c r="H99" s="201"/>
      <c r="I99" s="202"/>
      <c r="J99" s="203">
        <f>J155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104</v>
      </c>
      <c r="E100" s="201"/>
      <c r="F100" s="201"/>
      <c r="G100" s="201"/>
      <c r="H100" s="201"/>
      <c r="I100" s="202"/>
      <c r="J100" s="203">
        <f>J259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105</v>
      </c>
      <c r="E101" s="201"/>
      <c r="F101" s="201"/>
      <c r="G101" s="201"/>
      <c r="H101" s="201"/>
      <c r="I101" s="202"/>
      <c r="J101" s="203">
        <f>J304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106</v>
      </c>
      <c r="E102" s="201"/>
      <c r="F102" s="201"/>
      <c r="G102" s="201"/>
      <c r="H102" s="201"/>
      <c r="I102" s="202"/>
      <c r="J102" s="203">
        <f>J319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107</v>
      </c>
      <c r="E103" s="194"/>
      <c r="F103" s="194"/>
      <c r="G103" s="194"/>
      <c r="H103" s="194"/>
      <c r="I103" s="195"/>
      <c r="J103" s="196">
        <f>J321</f>
        <v>0</v>
      </c>
      <c r="K103" s="192"/>
      <c r="L103" s="19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8"/>
      <c r="C104" s="199"/>
      <c r="D104" s="200" t="s">
        <v>108</v>
      </c>
      <c r="E104" s="201"/>
      <c r="F104" s="201"/>
      <c r="G104" s="201"/>
      <c r="H104" s="201"/>
      <c r="I104" s="202"/>
      <c r="J104" s="203">
        <f>J322</f>
        <v>0</v>
      </c>
      <c r="K104" s="199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109</v>
      </c>
      <c r="E105" s="201"/>
      <c r="F105" s="201"/>
      <c r="G105" s="201"/>
      <c r="H105" s="201"/>
      <c r="I105" s="202"/>
      <c r="J105" s="203">
        <f>J341</f>
        <v>0</v>
      </c>
      <c r="K105" s="199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8"/>
      <c r="C106" s="199"/>
      <c r="D106" s="200" t="s">
        <v>110</v>
      </c>
      <c r="E106" s="201"/>
      <c r="F106" s="201"/>
      <c r="G106" s="201"/>
      <c r="H106" s="201"/>
      <c r="I106" s="202"/>
      <c r="J106" s="203">
        <f>J354</f>
        <v>0</v>
      </c>
      <c r="K106" s="199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111</v>
      </c>
      <c r="E107" s="201"/>
      <c r="F107" s="201"/>
      <c r="G107" s="201"/>
      <c r="H107" s="201"/>
      <c r="I107" s="202"/>
      <c r="J107" s="203">
        <f>J364</f>
        <v>0</v>
      </c>
      <c r="K107" s="199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112</v>
      </c>
      <c r="E108" s="201"/>
      <c r="F108" s="201"/>
      <c r="G108" s="201"/>
      <c r="H108" s="201"/>
      <c r="I108" s="202"/>
      <c r="J108" s="203">
        <f>J386</f>
        <v>0</v>
      </c>
      <c r="K108" s="199"/>
      <c r="L108" s="20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113</v>
      </c>
      <c r="E109" s="201"/>
      <c r="F109" s="201"/>
      <c r="G109" s="201"/>
      <c r="H109" s="201"/>
      <c r="I109" s="202"/>
      <c r="J109" s="203">
        <f>J390</f>
        <v>0</v>
      </c>
      <c r="K109" s="199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114</v>
      </c>
      <c r="E110" s="201"/>
      <c r="F110" s="201"/>
      <c r="G110" s="201"/>
      <c r="H110" s="201"/>
      <c r="I110" s="202"/>
      <c r="J110" s="203">
        <f>J408</f>
        <v>0</v>
      </c>
      <c r="K110" s="199"/>
      <c r="L110" s="20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115</v>
      </c>
      <c r="E111" s="201"/>
      <c r="F111" s="201"/>
      <c r="G111" s="201"/>
      <c r="H111" s="201"/>
      <c r="I111" s="202"/>
      <c r="J111" s="203">
        <f>J416</f>
        <v>0</v>
      </c>
      <c r="K111" s="199"/>
      <c r="L111" s="20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116</v>
      </c>
      <c r="E112" s="201"/>
      <c r="F112" s="201"/>
      <c r="G112" s="201"/>
      <c r="H112" s="201"/>
      <c r="I112" s="202"/>
      <c r="J112" s="203">
        <f>J430</f>
        <v>0</v>
      </c>
      <c r="K112" s="199"/>
      <c r="L112" s="20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117</v>
      </c>
      <c r="E113" s="201"/>
      <c r="F113" s="201"/>
      <c r="G113" s="201"/>
      <c r="H113" s="201"/>
      <c r="I113" s="202"/>
      <c r="J113" s="203">
        <f>J435</f>
        <v>0</v>
      </c>
      <c r="K113" s="199"/>
      <c r="L113" s="20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118</v>
      </c>
      <c r="E114" s="201"/>
      <c r="F114" s="201"/>
      <c r="G114" s="201"/>
      <c r="H114" s="201"/>
      <c r="I114" s="202"/>
      <c r="J114" s="203">
        <f>J469</f>
        <v>0</v>
      </c>
      <c r="K114" s="199"/>
      <c r="L114" s="20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119</v>
      </c>
      <c r="E115" s="201"/>
      <c r="F115" s="201"/>
      <c r="G115" s="201"/>
      <c r="H115" s="201"/>
      <c r="I115" s="202"/>
      <c r="J115" s="203">
        <f>J498</f>
        <v>0</v>
      </c>
      <c r="K115" s="199"/>
      <c r="L115" s="20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120</v>
      </c>
      <c r="E116" s="201"/>
      <c r="F116" s="201"/>
      <c r="G116" s="201"/>
      <c r="H116" s="201"/>
      <c r="I116" s="202"/>
      <c r="J116" s="203">
        <f>J503</f>
        <v>0</v>
      </c>
      <c r="K116" s="199"/>
      <c r="L116" s="20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121</v>
      </c>
      <c r="E117" s="201"/>
      <c r="F117" s="201"/>
      <c r="G117" s="201"/>
      <c r="H117" s="201"/>
      <c r="I117" s="202"/>
      <c r="J117" s="203">
        <f>J565</f>
        <v>0</v>
      </c>
      <c r="K117" s="199"/>
      <c r="L117" s="20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8"/>
      <c r="C118" s="199"/>
      <c r="D118" s="200" t="s">
        <v>122</v>
      </c>
      <c r="E118" s="201"/>
      <c r="F118" s="201"/>
      <c r="G118" s="201"/>
      <c r="H118" s="201"/>
      <c r="I118" s="202"/>
      <c r="J118" s="203">
        <f>J597</f>
        <v>0</v>
      </c>
      <c r="K118" s="199"/>
      <c r="L118" s="20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8"/>
      <c r="C119" s="199"/>
      <c r="D119" s="200" t="s">
        <v>123</v>
      </c>
      <c r="E119" s="201"/>
      <c r="F119" s="201"/>
      <c r="G119" s="201"/>
      <c r="H119" s="201"/>
      <c r="I119" s="202"/>
      <c r="J119" s="203">
        <f>J616</f>
        <v>0</v>
      </c>
      <c r="K119" s="199"/>
      <c r="L119" s="20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1"/>
      <c r="C120" s="192"/>
      <c r="D120" s="193" t="s">
        <v>124</v>
      </c>
      <c r="E120" s="194"/>
      <c r="F120" s="194"/>
      <c r="G120" s="194"/>
      <c r="H120" s="194"/>
      <c r="I120" s="195"/>
      <c r="J120" s="196">
        <f>J653</f>
        <v>0</v>
      </c>
      <c r="K120" s="192"/>
      <c r="L120" s="197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8"/>
      <c r="C121" s="199"/>
      <c r="D121" s="200" t="s">
        <v>125</v>
      </c>
      <c r="E121" s="201"/>
      <c r="F121" s="201"/>
      <c r="G121" s="201"/>
      <c r="H121" s="201"/>
      <c r="I121" s="202"/>
      <c r="J121" s="203">
        <f>J654</f>
        <v>0</v>
      </c>
      <c r="K121" s="199"/>
      <c r="L121" s="20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91"/>
      <c r="C122" s="192"/>
      <c r="D122" s="205" t="s">
        <v>126</v>
      </c>
      <c r="E122" s="192"/>
      <c r="F122" s="192"/>
      <c r="G122" s="192"/>
      <c r="H122" s="192"/>
      <c r="I122" s="206"/>
      <c r="J122" s="207">
        <f>J656</f>
        <v>0</v>
      </c>
      <c r="K122" s="192"/>
      <c r="L122" s="19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142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181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184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127</v>
      </c>
      <c r="D129" s="41"/>
      <c r="E129" s="41"/>
      <c r="F129" s="41"/>
      <c r="G129" s="41"/>
      <c r="H129" s="41"/>
      <c r="I129" s="142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42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142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85" t="str">
        <f>E7</f>
        <v>11_200101</v>
      </c>
      <c r="F132" s="33"/>
      <c r="G132" s="33"/>
      <c r="H132" s="33"/>
      <c r="I132" s="142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94</v>
      </c>
      <c r="D133" s="41"/>
      <c r="E133" s="41"/>
      <c r="F133" s="41"/>
      <c r="G133" s="41"/>
      <c r="H133" s="41"/>
      <c r="I133" s="142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Brigádnická 712/8 - Rekonstrukce bytu č. 8</v>
      </c>
      <c r="F134" s="41"/>
      <c r="G134" s="41"/>
      <c r="H134" s="41"/>
      <c r="I134" s="142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2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Jáchymovská 1, Ostrov 363 01</v>
      </c>
      <c r="G136" s="41"/>
      <c r="H136" s="41"/>
      <c r="I136" s="145" t="s">
        <v>22</v>
      </c>
      <c r="J136" s="80" t="str">
        <f>IF(J12="","",J12)</f>
        <v>8. 3. 2020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2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Městský úřad Ostrov</v>
      </c>
      <c r="G138" s="41"/>
      <c r="H138" s="41"/>
      <c r="I138" s="145" t="s">
        <v>32</v>
      </c>
      <c r="J138" s="37" t="str">
        <f>E21</f>
        <v xml:space="preserve"> 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30</v>
      </c>
      <c r="D139" s="41"/>
      <c r="E139" s="41"/>
      <c r="F139" s="28" t="str">
        <f>IF(E18="","",E18)</f>
        <v>Vyplň údaj</v>
      </c>
      <c r="G139" s="41"/>
      <c r="H139" s="41"/>
      <c r="I139" s="145" t="s">
        <v>35</v>
      </c>
      <c r="J139" s="37" t="str">
        <f>E24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142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208"/>
      <c r="B141" s="209"/>
      <c r="C141" s="210" t="s">
        <v>128</v>
      </c>
      <c r="D141" s="211" t="s">
        <v>63</v>
      </c>
      <c r="E141" s="211" t="s">
        <v>59</v>
      </c>
      <c r="F141" s="211" t="s">
        <v>60</v>
      </c>
      <c r="G141" s="211" t="s">
        <v>129</v>
      </c>
      <c r="H141" s="211" t="s">
        <v>130</v>
      </c>
      <c r="I141" s="212" t="s">
        <v>131</v>
      </c>
      <c r="J141" s="213" t="s">
        <v>98</v>
      </c>
      <c r="K141" s="214" t="s">
        <v>132</v>
      </c>
      <c r="L141" s="215"/>
      <c r="M141" s="101" t="s">
        <v>1</v>
      </c>
      <c r="N141" s="102" t="s">
        <v>42</v>
      </c>
      <c r="O141" s="102" t="s">
        <v>133</v>
      </c>
      <c r="P141" s="102" t="s">
        <v>134</v>
      </c>
      <c r="Q141" s="102" t="s">
        <v>135</v>
      </c>
      <c r="R141" s="102" t="s">
        <v>136</v>
      </c>
      <c r="S141" s="102" t="s">
        <v>137</v>
      </c>
      <c r="T141" s="103" t="s">
        <v>138</v>
      </c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  <c r="AE141" s="208"/>
    </row>
    <row r="142" s="2" customFormat="1" ht="22.8" customHeight="1">
      <c r="A142" s="39"/>
      <c r="B142" s="40"/>
      <c r="C142" s="108" t="s">
        <v>139</v>
      </c>
      <c r="D142" s="41"/>
      <c r="E142" s="41"/>
      <c r="F142" s="41"/>
      <c r="G142" s="41"/>
      <c r="H142" s="41"/>
      <c r="I142" s="142"/>
      <c r="J142" s="216">
        <f>BK142</f>
        <v>0</v>
      </c>
      <c r="K142" s="41"/>
      <c r="L142" s="45"/>
      <c r="M142" s="104"/>
      <c r="N142" s="217"/>
      <c r="O142" s="105"/>
      <c r="P142" s="218">
        <f>P143+P321+P653+P656</f>
        <v>0</v>
      </c>
      <c r="Q142" s="105"/>
      <c r="R142" s="218">
        <f>R143+R321+R653+R656</f>
        <v>10.624492880000002</v>
      </c>
      <c r="S142" s="105"/>
      <c r="T142" s="219">
        <f>T143+T321+T653+T656</f>
        <v>13.84017892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</v>
      </c>
      <c r="AU142" s="18" t="s">
        <v>100</v>
      </c>
      <c r="BK142" s="220">
        <f>BK143+BK321+BK653+BK656</f>
        <v>0</v>
      </c>
    </row>
    <row r="143" s="12" customFormat="1" ht="25.92" customHeight="1">
      <c r="A143" s="12"/>
      <c r="B143" s="221"/>
      <c r="C143" s="222"/>
      <c r="D143" s="223" t="s">
        <v>77</v>
      </c>
      <c r="E143" s="224" t="s">
        <v>140</v>
      </c>
      <c r="F143" s="224" t="s">
        <v>141</v>
      </c>
      <c r="G143" s="222"/>
      <c r="H143" s="222"/>
      <c r="I143" s="225"/>
      <c r="J143" s="207">
        <f>BK143</f>
        <v>0</v>
      </c>
      <c r="K143" s="222"/>
      <c r="L143" s="226"/>
      <c r="M143" s="227"/>
      <c r="N143" s="228"/>
      <c r="O143" s="228"/>
      <c r="P143" s="229">
        <f>P144+P155+P259+P304+P319</f>
        <v>0</v>
      </c>
      <c r="Q143" s="228"/>
      <c r="R143" s="229">
        <f>R144+R155+R259+R304+R319</f>
        <v>8.7566082200000022</v>
      </c>
      <c r="S143" s="228"/>
      <c r="T143" s="230">
        <f>T144+T155+T259+T304+T319</f>
        <v>6.6889499999999993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86</v>
      </c>
      <c r="AT143" s="232" t="s">
        <v>77</v>
      </c>
      <c r="AU143" s="232" t="s">
        <v>78</v>
      </c>
      <c r="AY143" s="231" t="s">
        <v>142</v>
      </c>
      <c r="BK143" s="233">
        <f>BK144+BK155+BK259+BK304+BK319</f>
        <v>0</v>
      </c>
    </row>
    <row r="144" s="12" customFormat="1" ht="22.8" customHeight="1">
      <c r="A144" s="12"/>
      <c r="B144" s="221"/>
      <c r="C144" s="222"/>
      <c r="D144" s="223" t="s">
        <v>77</v>
      </c>
      <c r="E144" s="234" t="s">
        <v>92</v>
      </c>
      <c r="F144" s="234" t="s">
        <v>143</v>
      </c>
      <c r="G144" s="222"/>
      <c r="H144" s="222"/>
      <c r="I144" s="225"/>
      <c r="J144" s="235">
        <f>BK144</f>
        <v>0</v>
      </c>
      <c r="K144" s="222"/>
      <c r="L144" s="226"/>
      <c r="M144" s="227"/>
      <c r="N144" s="228"/>
      <c r="O144" s="228"/>
      <c r="P144" s="229">
        <f>SUM(P145:P154)</f>
        <v>0</v>
      </c>
      <c r="Q144" s="228"/>
      <c r="R144" s="229">
        <f>SUM(R145:R154)</f>
        <v>0.6371658</v>
      </c>
      <c r="S144" s="228"/>
      <c r="T144" s="230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86</v>
      </c>
      <c r="AT144" s="232" t="s">
        <v>77</v>
      </c>
      <c r="AU144" s="232" t="s">
        <v>86</v>
      </c>
      <c r="AY144" s="231" t="s">
        <v>142</v>
      </c>
      <c r="BK144" s="233">
        <f>SUM(BK145:BK154)</f>
        <v>0</v>
      </c>
    </row>
    <row r="145" s="2" customFormat="1" ht="21.75" customHeight="1">
      <c r="A145" s="39"/>
      <c r="B145" s="40"/>
      <c r="C145" s="236" t="s">
        <v>86</v>
      </c>
      <c r="D145" s="236" t="s">
        <v>144</v>
      </c>
      <c r="E145" s="237" t="s">
        <v>145</v>
      </c>
      <c r="F145" s="238" t="s">
        <v>146</v>
      </c>
      <c r="G145" s="239" t="s">
        <v>90</v>
      </c>
      <c r="H145" s="240">
        <v>3</v>
      </c>
      <c r="I145" s="241"/>
      <c r="J145" s="242">
        <f>ROUND(I145*H145,2)</f>
        <v>0</v>
      </c>
      <c r="K145" s="243"/>
      <c r="L145" s="45"/>
      <c r="M145" s="244" t="s">
        <v>1</v>
      </c>
      <c r="N145" s="245" t="s">
        <v>44</v>
      </c>
      <c r="O145" s="92"/>
      <c r="P145" s="246">
        <f>O145*H145</f>
        <v>0</v>
      </c>
      <c r="Q145" s="246">
        <v>0.052859999999999997</v>
      </c>
      <c r="R145" s="246">
        <f>Q145*H145</f>
        <v>0.15858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147</v>
      </c>
      <c r="AT145" s="248" t="s">
        <v>144</v>
      </c>
      <c r="AU145" s="248" t="s">
        <v>148</v>
      </c>
      <c r="AY145" s="18" t="s">
        <v>142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148</v>
      </c>
      <c r="BK145" s="249">
        <f>ROUND(I145*H145,2)</f>
        <v>0</v>
      </c>
      <c r="BL145" s="18" t="s">
        <v>147</v>
      </c>
      <c r="BM145" s="248" t="s">
        <v>149</v>
      </c>
    </row>
    <row r="146" s="13" customFormat="1">
      <c r="A146" s="13"/>
      <c r="B146" s="250"/>
      <c r="C146" s="251"/>
      <c r="D146" s="252" t="s">
        <v>150</v>
      </c>
      <c r="E146" s="253" t="s">
        <v>1</v>
      </c>
      <c r="F146" s="254" t="s">
        <v>151</v>
      </c>
      <c r="G146" s="251"/>
      <c r="H146" s="255">
        <v>3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150</v>
      </c>
      <c r="AU146" s="261" t="s">
        <v>148</v>
      </c>
      <c r="AV146" s="13" t="s">
        <v>148</v>
      </c>
      <c r="AW146" s="13" t="s">
        <v>34</v>
      </c>
      <c r="AX146" s="13" t="s">
        <v>86</v>
      </c>
      <c r="AY146" s="261" t="s">
        <v>142</v>
      </c>
    </row>
    <row r="147" s="2" customFormat="1" ht="21.75" customHeight="1">
      <c r="A147" s="39"/>
      <c r="B147" s="40"/>
      <c r="C147" s="236" t="s">
        <v>148</v>
      </c>
      <c r="D147" s="236" t="s">
        <v>144</v>
      </c>
      <c r="E147" s="237" t="s">
        <v>152</v>
      </c>
      <c r="F147" s="238" t="s">
        <v>153</v>
      </c>
      <c r="G147" s="239" t="s">
        <v>90</v>
      </c>
      <c r="H147" s="240">
        <v>3.6000000000000001</v>
      </c>
      <c r="I147" s="241"/>
      <c r="J147" s="242">
        <f>ROUND(I147*H147,2)</f>
        <v>0</v>
      </c>
      <c r="K147" s="243"/>
      <c r="L147" s="45"/>
      <c r="M147" s="244" t="s">
        <v>1</v>
      </c>
      <c r="N147" s="245" t="s">
        <v>44</v>
      </c>
      <c r="O147" s="92"/>
      <c r="P147" s="246">
        <f>O147*H147</f>
        <v>0</v>
      </c>
      <c r="Q147" s="246">
        <v>0.061969999999999997</v>
      </c>
      <c r="R147" s="246">
        <f>Q147*H147</f>
        <v>0.22309199999999999</v>
      </c>
      <c r="S147" s="246">
        <v>0</v>
      </c>
      <c r="T147" s="24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8" t="s">
        <v>147</v>
      </c>
      <c r="AT147" s="248" t="s">
        <v>144</v>
      </c>
      <c r="AU147" s="248" t="s">
        <v>148</v>
      </c>
      <c r="AY147" s="18" t="s">
        <v>142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8" t="s">
        <v>148</v>
      </c>
      <c r="BK147" s="249">
        <f>ROUND(I147*H147,2)</f>
        <v>0</v>
      </c>
      <c r="BL147" s="18" t="s">
        <v>147</v>
      </c>
      <c r="BM147" s="248" t="s">
        <v>154</v>
      </c>
    </row>
    <row r="148" s="13" customFormat="1">
      <c r="A148" s="13"/>
      <c r="B148" s="250"/>
      <c r="C148" s="251"/>
      <c r="D148" s="252" t="s">
        <v>150</v>
      </c>
      <c r="E148" s="253" t="s">
        <v>1</v>
      </c>
      <c r="F148" s="254" t="s">
        <v>155</v>
      </c>
      <c r="G148" s="251"/>
      <c r="H148" s="255">
        <v>1.9199999999999999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150</v>
      </c>
      <c r="AU148" s="261" t="s">
        <v>148</v>
      </c>
      <c r="AV148" s="13" t="s">
        <v>148</v>
      </c>
      <c r="AW148" s="13" t="s">
        <v>34</v>
      </c>
      <c r="AX148" s="13" t="s">
        <v>78</v>
      </c>
      <c r="AY148" s="261" t="s">
        <v>142</v>
      </c>
    </row>
    <row r="149" s="13" customFormat="1">
      <c r="A149" s="13"/>
      <c r="B149" s="250"/>
      <c r="C149" s="251"/>
      <c r="D149" s="252" t="s">
        <v>150</v>
      </c>
      <c r="E149" s="253" t="s">
        <v>1</v>
      </c>
      <c r="F149" s="254" t="s">
        <v>156</v>
      </c>
      <c r="G149" s="251"/>
      <c r="H149" s="255">
        <v>1.6799999999999999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150</v>
      </c>
      <c r="AU149" s="261" t="s">
        <v>148</v>
      </c>
      <c r="AV149" s="13" t="s">
        <v>148</v>
      </c>
      <c r="AW149" s="13" t="s">
        <v>34</v>
      </c>
      <c r="AX149" s="13" t="s">
        <v>78</v>
      </c>
      <c r="AY149" s="261" t="s">
        <v>142</v>
      </c>
    </row>
    <row r="150" s="14" customFormat="1">
      <c r="A150" s="14"/>
      <c r="B150" s="262"/>
      <c r="C150" s="263"/>
      <c r="D150" s="252" t="s">
        <v>150</v>
      </c>
      <c r="E150" s="264" t="s">
        <v>1</v>
      </c>
      <c r="F150" s="265" t="s">
        <v>157</v>
      </c>
      <c r="G150" s="263"/>
      <c r="H150" s="266">
        <v>3.5999999999999996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150</v>
      </c>
      <c r="AU150" s="272" t="s">
        <v>148</v>
      </c>
      <c r="AV150" s="14" t="s">
        <v>147</v>
      </c>
      <c r="AW150" s="14" t="s">
        <v>34</v>
      </c>
      <c r="AX150" s="14" t="s">
        <v>86</v>
      </c>
      <c r="AY150" s="272" t="s">
        <v>142</v>
      </c>
    </row>
    <row r="151" s="2" customFormat="1" ht="21.75" customHeight="1">
      <c r="A151" s="39"/>
      <c r="B151" s="40"/>
      <c r="C151" s="236" t="s">
        <v>92</v>
      </c>
      <c r="D151" s="236" t="s">
        <v>144</v>
      </c>
      <c r="E151" s="237" t="s">
        <v>158</v>
      </c>
      <c r="F151" s="238" t="s">
        <v>159</v>
      </c>
      <c r="G151" s="239" t="s">
        <v>90</v>
      </c>
      <c r="H151" s="240">
        <v>2.9399999999999999</v>
      </c>
      <c r="I151" s="241"/>
      <c r="J151" s="242">
        <f>ROUND(I151*H151,2)</f>
        <v>0</v>
      </c>
      <c r="K151" s="243"/>
      <c r="L151" s="45"/>
      <c r="M151" s="244" t="s">
        <v>1</v>
      </c>
      <c r="N151" s="245" t="s">
        <v>44</v>
      </c>
      <c r="O151" s="92"/>
      <c r="P151" s="246">
        <f>O151*H151</f>
        <v>0</v>
      </c>
      <c r="Q151" s="246">
        <v>0.052519999999999997</v>
      </c>
      <c r="R151" s="246">
        <f>Q151*H151</f>
        <v>0.15440879999999999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147</v>
      </c>
      <c r="AT151" s="248" t="s">
        <v>144</v>
      </c>
      <c r="AU151" s="248" t="s">
        <v>148</v>
      </c>
      <c r="AY151" s="18" t="s">
        <v>142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148</v>
      </c>
      <c r="BK151" s="249">
        <f>ROUND(I151*H151,2)</f>
        <v>0</v>
      </c>
      <c r="BL151" s="18" t="s">
        <v>147</v>
      </c>
      <c r="BM151" s="248" t="s">
        <v>160</v>
      </c>
    </row>
    <row r="152" s="13" customFormat="1">
      <c r="A152" s="13"/>
      <c r="B152" s="250"/>
      <c r="C152" s="251"/>
      <c r="D152" s="252" t="s">
        <v>150</v>
      </c>
      <c r="E152" s="253" t="s">
        <v>1</v>
      </c>
      <c r="F152" s="254" t="s">
        <v>161</v>
      </c>
      <c r="G152" s="251"/>
      <c r="H152" s="255">
        <v>2.9399999999999999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150</v>
      </c>
      <c r="AU152" s="261" t="s">
        <v>148</v>
      </c>
      <c r="AV152" s="13" t="s">
        <v>148</v>
      </c>
      <c r="AW152" s="13" t="s">
        <v>34</v>
      </c>
      <c r="AX152" s="13" t="s">
        <v>86</v>
      </c>
      <c r="AY152" s="261" t="s">
        <v>142</v>
      </c>
    </row>
    <row r="153" s="2" customFormat="1" ht="21.75" customHeight="1">
      <c r="A153" s="39"/>
      <c r="B153" s="40"/>
      <c r="C153" s="236" t="s">
        <v>147</v>
      </c>
      <c r="D153" s="236" t="s">
        <v>144</v>
      </c>
      <c r="E153" s="237" t="s">
        <v>162</v>
      </c>
      <c r="F153" s="238" t="s">
        <v>163</v>
      </c>
      <c r="G153" s="239" t="s">
        <v>90</v>
      </c>
      <c r="H153" s="240">
        <v>1.3799999999999999</v>
      </c>
      <c r="I153" s="241"/>
      <c r="J153" s="242">
        <f>ROUND(I153*H153,2)</f>
        <v>0</v>
      </c>
      <c r="K153" s="243"/>
      <c r="L153" s="45"/>
      <c r="M153" s="244" t="s">
        <v>1</v>
      </c>
      <c r="N153" s="245" t="s">
        <v>44</v>
      </c>
      <c r="O153" s="92"/>
      <c r="P153" s="246">
        <f>O153*H153</f>
        <v>0</v>
      </c>
      <c r="Q153" s="246">
        <v>0.073249999999999996</v>
      </c>
      <c r="R153" s="246">
        <f>Q153*H153</f>
        <v>0.10108499999999998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147</v>
      </c>
      <c r="AT153" s="248" t="s">
        <v>144</v>
      </c>
      <c r="AU153" s="248" t="s">
        <v>148</v>
      </c>
      <c r="AY153" s="18" t="s">
        <v>142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148</v>
      </c>
      <c r="BK153" s="249">
        <f>ROUND(I153*H153,2)</f>
        <v>0</v>
      </c>
      <c r="BL153" s="18" t="s">
        <v>147</v>
      </c>
      <c r="BM153" s="248" t="s">
        <v>164</v>
      </c>
    </row>
    <row r="154" s="13" customFormat="1">
      <c r="A154" s="13"/>
      <c r="B154" s="250"/>
      <c r="C154" s="251"/>
      <c r="D154" s="252" t="s">
        <v>150</v>
      </c>
      <c r="E154" s="253" t="s">
        <v>1</v>
      </c>
      <c r="F154" s="254" t="s">
        <v>165</v>
      </c>
      <c r="G154" s="251"/>
      <c r="H154" s="255">
        <v>1.3799999999999999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150</v>
      </c>
      <c r="AU154" s="261" t="s">
        <v>148</v>
      </c>
      <c r="AV154" s="13" t="s">
        <v>148</v>
      </c>
      <c r="AW154" s="13" t="s">
        <v>34</v>
      </c>
      <c r="AX154" s="13" t="s">
        <v>86</v>
      </c>
      <c r="AY154" s="261" t="s">
        <v>142</v>
      </c>
    </row>
    <row r="155" s="12" customFormat="1" ht="22.8" customHeight="1">
      <c r="A155" s="12"/>
      <c r="B155" s="221"/>
      <c r="C155" s="222"/>
      <c r="D155" s="223" t="s">
        <v>77</v>
      </c>
      <c r="E155" s="234" t="s">
        <v>166</v>
      </c>
      <c r="F155" s="234" t="s">
        <v>167</v>
      </c>
      <c r="G155" s="222"/>
      <c r="H155" s="222"/>
      <c r="I155" s="225"/>
      <c r="J155" s="235">
        <f>BK155</f>
        <v>0</v>
      </c>
      <c r="K155" s="222"/>
      <c r="L155" s="226"/>
      <c r="M155" s="227"/>
      <c r="N155" s="228"/>
      <c r="O155" s="228"/>
      <c r="P155" s="229">
        <f>SUM(P156:P258)</f>
        <v>0</v>
      </c>
      <c r="Q155" s="228"/>
      <c r="R155" s="229">
        <f>SUM(R156:R258)</f>
        <v>8.1170015400000022</v>
      </c>
      <c r="S155" s="228"/>
      <c r="T155" s="230">
        <f>SUM(T156:T258)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86</v>
      </c>
      <c r="AT155" s="232" t="s">
        <v>77</v>
      </c>
      <c r="AU155" s="232" t="s">
        <v>86</v>
      </c>
      <c r="AY155" s="231" t="s">
        <v>142</v>
      </c>
      <c r="BK155" s="233">
        <f>SUM(BK156:BK258)</f>
        <v>0</v>
      </c>
    </row>
    <row r="156" s="2" customFormat="1" ht="21.75" customHeight="1">
      <c r="A156" s="39"/>
      <c r="B156" s="40"/>
      <c r="C156" s="236" t="s">
        <v>168</v>
      </c>
      <c r="D156" s="236" t="s">
        <v>144</v>
      </c>
      <c r="E156" s="237" t="s">
        <v>169</v>
      </c>
      <c r="F156" s="238" t="s">
        <v>170</v>
      </c>
      <c r="G156" s="239" t="s">
        <v>90</v>
      </c>
      <c r="H156" s="240">
        <v>61.021999999999998</v>
      </c>
      <c r="I156" s="241"/>
      <c r="J156" s="242">
        <f>ROUND(I156*H156,2)</f>
        <v>0</v>
      </c>
      <c r="K156" s="243"/>
      <c r="L156" s="45"/>
      <c r="M156" s="244" t="s">
        <v>1</v>
      </c>
      <c r="N156" s="245" t="s">
        <v>44</v>
      </c>
      <c r="O156" s="92"/>
      <c r="P156" s="246">
        <f>O156*H156</f>
        <v>0</v>
      </c>
      <c r="Q156" s="246">
        <v>0.00025999999999999998</v>
      </c>
      <c r="R156" s="246">
        <f>Q156*H156</f>
        <v>0.01586572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147</v>
      </c>
      <c r="AT156" s="248" t="s">
        <v>144</v>
      </c>
      <c r="AU156" s="248" t="s">
        <v>148</v>
      </c>
      <c r="AY156" s="18" t="s">
        <v>142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148</v>
      </c>
      <c r="BK156" s="249">
        <f>ROUND(I156*H156,2)</f>
        <v>0</v>
      </c>
      <c r="BL156" s="18" t="s">
        <v>147</v>
      </c>
      <c r="BM156" s="248" t="s">
        <v>171</v>
      </c>
    </row>
    <row r="157" s="13" customFormat="1">
      <c r="A157" s="13"/>
      <c r="B157" s="250"/>
      <c r="C157" s="251"/>
      <c r="D157" s="252" t="s">
        <v>150</v>
      </c>
      <c r="E157" s="253" t="s">
        <v>1</v>
      </c>
      <c r="F157" s="254" t="s">
        <v>172</v>
      </c>
      <c r="G157" s="251"/>
      <c r="H157" s="255">
        <v>13.800000000000001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150</v>
      </c>
      <c r="AU157" s="261" t="s">
        <v>148</v>
      </c>
      <c r="AV157" s="13" t="s">
        <v>148</v>
      </c>
      <c r="AW157" s="13" t="s">
        <v>34</v>
      </c>
      <c r="AX157" s="13" t="s">
        <v>78</v>
      </c>
      <c r="AY157" s="261" t="s">
        <v>142</v>
      </c>
    </row>
    <row r="158" s="13" customFormat="1">
      <c r="A158" s="13"/>
      <c r="B158" s="250"/>
      <c r="C158" s="251"/>
      <c r="D158" s="252" t="s">
        <v>150</v>
      </c>
      <c r="E158" s="253" t="s">
        <v>1</v>
      </c>
      <c r="F158" s="254" t="s">
        <v>173</v>
      </c>
      <c r="G158" s="251"/>
      <c r="H158" s="255">
        <v>16.184999999999999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150</v>
      </c>
      <c r="AU158" s="261" t="s">
        <v>148</v>
      </c>
      <c r="AV158" s="13" t="s">
        <v>148</v>
      </c>
      <c r="AW158" s="13" t="s">
        <v>34</v>
      </c>
      <c r="AX158" s="13" t="s">
        <v>78</v>
      </c>
      <c r="AY158" s="261" t="s">
        <v>142</v>
      </c>
    </row>
    <row r="159" s="13" customFormat="1">
      <c r="A159" s="13"/>
      <c r="B159" s="250"/>
      <c r="C159" s="251"/>
      <c r="D159" s="252" t="s">
        <v>150</v>
      </c>
      <c r="E159" s="253" t="s">
        <v>1</v>
      </c>
      <c r="F159" s="254" t="s">
        <v>174</v>
      </c>
      <c r="G159" s="251"/>
      <c r="H159" s="255">
        <v>14.773999999999999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150</v>
      </c>
      <c r="AU159" s="261" t="s">
        <v>148</v>
      </c>
      <c r="AV159" s="13" t="s">
        <v>148</v>
      </c>
      <c r="AW159" s="13" t="s">
        <v>34</v>
      </c>
      <c r="AX159" s="13" t="s">
        <v>78</v>
      </c>
      <c r="AY159" s="261" t="s">
        <v>142</v>
      </c>
    </row>
    <row r="160" s="13" customFormat="1">
      <c r="A160" s="13"/>
      <c r="B160" s="250"/>
      <c r="C160" s="251"/>
      <c r="D160" s="252" t="s">
        <v>150</v>
      </c>
      <c r="E160" s="253" t="s">
        <v>1</v>
      </c>
      <c r="F160" s="254" t="s">
        <v>175</v>
      </c>
      <c r="G160" s="251"/>
      <c r="H160" s="255">
        <v>8.3699999999999992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150</v>
      </c>
      <c r="AU160" s="261" t="s">
        <v>148</v>
      </c>
      <c r="AV160" s="13" t="s">
        <v>148</v>
      </c>
      <c r="AW160" s="13" t="s">
        <v>34</v>
      </c>
      <c r="AX160" s="13" t="s">
        <v>78</v>
      </c>
      <c r="AY160" s="261" t="s">
        <v>142</v>
      </c>
    </row>
    <row r="161" s="13" customFormat="1">
      <c r="A161" s="13"/>
      <c r="B161" s="250"/>
      <c r="C161" s="251"/>
      <c r="D161" s="252" t="s">
        <v>150</v>
      </c>
      <c r="E161" s="253" t="s">
        <v>1</v>
      </c>
      <c r="F161" s="254" t="s">
        <v>176</v>
      </c>
      <c r="G161" s="251"/>
      <c r="H161" s="255">
        <v>1.488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150</v>
      </c>
      <c r="AU161" s="261" t="s">
        <v>148</v>
      </c>
      <c r="AV161" s="13" t="s">
        <v>148</v>
      </c>
      <c r="AW161" s="13" t="s">
        <v>34</v>
      </c>
      <c r="AX161" s="13" t="s">
        <v>78</v>
      </c>
      <c r="AY161" s="261" t="s">
        <v>142</v>
      </c>
    </row>
    <row r="162" s="13" customFormat="1">
      <c r="A162" s="13"/>
      <c r="B162" s="250"/>
      <c r="C162" s="251"/>
      <c r="D162" s="252" t="s">
        <v>150</v>
      </c>
      <c r="E162" s="253" t="s">
        <v>1</v>
      </c>
      <c r="F162" s="254" t="s">
        <v>177</v>
      </c>
      <c r="G162" s="251"/>
      <c r="H162" s="255">
        <v>3.2999999999999998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150</v>
      </c>
      <c r="AU162" s="261" t="s">
        <v>148</v>
      </c>
      <c r="AV162" s="13" t="s">
        <v>148</v>
      </c>
      <c r="AW162" s="13" t="s">
        <v>34</v>
      </c>
      <c r="AX162" s="13" t="s">
        <v>78</v>
      </c>
      <c r="AY162" s="261" t="s">
        <v>142</v>
      </c>
    </row>
    <row r="163" s="13" customFormat="1">
      <c r="A163" s="13"/>
      <c r="B163" s="250"/>
      <c r="C163" s="251"/>
      <c r="D163" s="252" t="s">
        <v>150</v>
      </c>
      <c r="E163" s="253" t="s">
        <v>1</v>
      </c>
      <c r="F163" s="254" t="s">
        <v>178</v>
      </c>
      <c r="G163" s="251"/>
      <c r="H163" s="255">
        <v>3.105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150</v>
      </c>
      <c r="AU163" s="261" t="s">
        <v>148</v>
      </c>
      <c r="AV163" s="13" t="s">
        <v>148</v>
      </c>
      <c r="AW163" s="13" t="s">
        <v>34</v>
      </c>
      <c r="AX163" s="13" t="s">
        <v>78</v>
      </c>
      <c r="AY163" s="261" t="s">
        <v>142</v>
      </c>
    </row>
    <row r="164" s="14" customFormat="1">
      <c r="A164" s="14"/>
      <c r="B164" s="262"/>
      <c r="C164" s="263"/>
      <c r="D164" s="252" t="s">
        <v>150</v>
      </c>
      <c r="E164" s="264" t="s">
        <v>1</v>
      </c>
      <c r="F164" s="265" t="s">
        <v>157</v>
      </c>
      <c r="G164" s="263"/>
      <c r="H164" s="266">
        <v>61.021999999999991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150</v>
      </c>
      <c r="AU164" s="272" t="s">
        <v>148</v>
      </c>
      <c r="AV164" s="14" t="s">
        <v>147</v>
      </c>
      <c r="AW164" s="14" t="s">
        <v>34</v>
      </c>
      <c r="AX164" s="14" t="s">
        <v>86</v>
      </c>
      <c r="AY164" s="272" t="s">
        <v>142</v>
      </c>
    </row>
    <row r="165" s="2" customFormat="1" ht="21.75" customHeight="1">
      <c r="A165" s="39"/>
      <c r="B165" s="40"/>
      <c r="C165" s="236" t="s">
        <v>166</v>
      </c>
      <c r="D165" s="236" t="s">
        <v>144</v>
      </c>
      <c r="E165" s="237" t="s">
        <v>179</v>
      </c>
      <c r="F165" s="238" t="s">
        <v>180</v>
      </c>
      <c r="G165" s="239" t="s">
        <v>90</v>
      </c>
      <c r="H165" s="240">
        <v>61.021999999999998</v>
      </c>
      <c r="I165" s="241"/>
      <c r="J165" s="242">
        <f>ROUND(I165*H165,2)</f>
        <v>0</v>
      </c>
      <c r="K165" s="243"/>
      <c r="L165" s="45"/>
      <c r="M165" s="244" t="s">
        <v>1</v>
      </c>
      <c r="N165" s="245" t="s">
        <v>44</v>
      </c>
      <c r="O165" s="92"/>
      <c r="P165" s="246">
        <f>O165*H165</f>
        <v>0</v>
      </c>
      <c r="Q165" s="246">
        <v>0.0043800000000000002</v>
      </c>
      <c r="R165" s="246">
        <f>Q165*H165</f>
        <v>0.26727635999999999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147</v>
      </c>
      <c r="AT165" s="248" t="s">
        <v>144</v>
      </c>
      <c r="AU165" s="248" t="s">
        <v>148</v>
      </c>
      <c r="AY165" s="18" t="s">
        <v>142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148</v>
      </c>
      <c r="BK165" s="249">
        <f>ROUND(I165*H165,2)</f>
        <v>0</v>
      </c>
      <c r="BL165" s="18" t="s">
        <v>147</v>
      </c>
      <c r="BM165" s="248" t="s">
        <v>181</v>
      </c>
    </row>
    <row r="166" s="13" customFormat="1">
      <c r="A166" s="13"/>
      <c r="B166" s="250"/>
      <c r="C166" s="251"/>
      <c r="D166" s="252" t="s">
        <v>150</v>
      </c>
      <c r="E166" s="253" t="s">
        <v>1</v>
      </c>
      <c r="F166" s="254" t="s">
        <v>172</v>
      </c>
      <c r="G166" s="251"/>
      <c r="H166" s="255">
        <v>13.800000000000001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150</v>
      </c>
      <c r="AU166" s="261" t="s">
        <v>148</v>
      </c>
      <c r="AV166" s="13" t="s">
        <v>148</v>
      </c>
      <c r="AW166" s="13" t="s">
        <v>34</v>
      </c>
      <c r="AX166" s="13" t="s">
        <v>78</v>
      </c>
      <c r="AY166" s="261" t="s">
        <v>142</v>
      </c>
    </row>
    <row r="167" s="13" customFormat="1">
      <c r="A167" s="13"/>
      <c r="B167" s="250"/>
      <c r="C167" s="251"/>
      <c r="D167" s="252" t="s">
        <v>150</v>
      </c>
      <c r="E167" s="253" t="s">
        <v>1</v>
      </c>
      <c r="F167" s="254" t="s">
        <v>173</v>
      </c>
      <c r="G167" s="251"/>
      <c r="H167" s="255">
        <v>16.184999999999999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150</v>
      </c>
      <c r="AU167" s="261" t="s">
        <v>148</v>
      </c>
      <c r="AV167" s="13" t="s">
        <v>148</v>
      </c>
      <c r="AW167" s="13" t="s">
        <v>34</v>
      </c>
      <c r="AX167" s="13" t="s">
        <v>78</v>
      </c>
      <c r="AY167" s="261" t="s">
        <v>142</v>
      </c>
    </row>
    <row r="168" s="13" customFormat="1">
      <c r="A168" s="13"/>
      <c r="B168" s="250"/>
      <c r="C168" s="251"/>
      <c r="D168" s="252" t="s">
        <v>150</v>
      </c>
      <c r="E168" s="253" t="s">
        <v>1</v>
      </c>
      <c r="F168" s="254" t="s">
        <v>174</v>
      </c>
      <c r="G168" s="251"/>
      <c r="H168" s="255">
        <v>14.773999999999999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150</v>
      </c>
      <c r="AU168" s="261" t="s">
        <v>148</v>
      </c>
      <c r="AV168" s="13" t="s">
        <v>148</v>
      </c>
      <c r="AW168" s="13" t="s">
        <v>34</v>
      </c>
      <c r="AX168" s="13" t="s">
        <v>78</v>
      </c>
      <c r="AY168" s="261" t="s">
        <v>142</v>
      </c>
    </row>
    <row r="169" s="13" customFormat="1">
      <c r="A169" s="13"/>
      <c r="B169" s="250"/>
      <c r="C169" s="251"/>
      <c r="D169" s="252" t="s">
        <v>150</v>
      </c>
      <c r="E169" s="253" t="s">
        <v>1</v>
      </c>
      <c r="F169" s="254" t="s">
        <v>175</v>
      </c>
      <c r="G169" s="251"/>
      <c r="H169" s="255">
        <v>8.3699999999999992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150</v>
      </c>
      <c r="AU169" s="261" t="s">
        <v>148</v>
      </c>
      <c r="AV169" s="13" t="s">
        <v>148</v>
      </c>
      <c r="AW169" s="13" t="s">
        <v>34</v>
      </c>
      <c r="AX169" s="13" t="s">
        <v>78</v>
      </c>
      <c r="AY169" s="261" t="s">
        <v>142</v>
      </c>
    </row>
    <row r="170" s="13" customFormat="1">
      <c r="A170" s="13"/>
      <c r="B170" s="250"/>
      <c r="C170" s="251"/>
      <c r="D170" s="252" t="s">
        <v>150</v>
      </c>
      <c r="E170" s="253" t="s">
        <v>1</v>
      </c>
      <c r="F170" s="254" t="s">
        <v>176</v>
      </c>
      <c r="G170" s="251"/>
      <c r="H170" s="255">
        <v>1.488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150</v>
      </c>
      <c r="AU170" s="261" t="s">
        <v>148</v>
      </c>
      <c r="AV170" s="13" t="s">
        <v>148</v>
      </c>
      <c r="AW170" s="13" t="s">
        <v>34</v>
      </c>
      <c r="AX170" s="13" t="s">
        <v>78</v>
      </c>
      <c r="AY170" s="261" t="s">
        <v>142</v>
      </c>
    </row>
    <row r="171" s="13" customFormat="1">
      <c r="A171" s="13"/>
      <c r="B171" s="250"/>
      <c r="C171" s="251"/>
      <c r="D171" s="252" t="s">
        <v>150</v>
      </c>
      <c r="E171" s="253" t="s">
        <v>1</v>
      </c>
      <c r="F171" s="254" t="s">
        <v>177</v>
      </c>
      <c r="G171" s="251"/>
      <c r="H171" s="255">
        <v>3.2999999999999998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150</v>
      </c>
      <c r="AU171" s="261" t="s">
        <v>148</v>
      </c>
      <c r="AV171" s="13" t="s">
        <v>148</v>
      </c>
      <c r="AW171" s="13" t="s">
        <v>34</v>
      </c>
      <c r="AX171" s="13" t="s">
        <v>78</v>
      </c>
      <c r="AY171" s="261" t="s">
        <v>142</v>
      </c>
    </row>
    <row r="172" s="13" customFormat="1">
      <c r="A172" s="13"/>
      <c r="B172" s="250"/>
      <c r="C172" s="251"/>
      <c r="D172" s="252" t="s">
        <v>150</v>
      </c>
      <c r="E172" s="253" t="s">
        <v>1</v>
      </c>
      <c r="F172" s="254" t="s">
        <v>178</v>
      </c>
      <c r="G172" s="251"/>
      <c r="H172" s="255">
        <v>3.105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150</v>
      </c>
      <c r="AU172" s="261" t="s">
        <v>148</v>
      </c>
      <c r="AV172" s="13" t="s">
        <v>148</v>
      </c>
      <c r="AW172" s="13" t="s">
        <v>34</v>
      </c>
      <c r="AX172" s="13" t="s">
        <v>78</v>
      </c>
      <c r="AY172" s="261" t="s">
        <v>142</v>
      </c>
    </row>
    <row r="173" s="14" customFormat="1">
      <c r="A173" s="14"/>
      <c r="B173" s="262"/>
      <c r="C173" s="263"/>
      <c r="D173" s="252" t="s">
        <v>150</v>
      </c>
      <c r="E173" s="264" t="s">
        <v>1</v>
      </c>
      <c r="F173" s="265" t="s">
        <v>157</v>
      </c>
      <c r="G173" s="263"/>
      <c r="H173" s="266">
        <v>61.021999999999991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150</v>
      </c>
      <c r="AU173" s="272" t="s">
        <v>148</v>
      </c>
      <c r="AV173" s="14" t="s">
        <v>147</v>
      </c>
      <c r="AW173" s="14" t="s">
        <v>34</v>
      </c>
      <c r="AX173" s="14" t="s">
        <v>86</v>
      </c>
      <c r="AY173" s="272" t="s">
        <v>142</v>
      </c>
    </row>
    <row r="174" s="2" customFormat="1" ht="21.75" customHeight="1">
      <c r="A174" s="39"/>
      <c r="B174" s="40"/>
      <c r="C174" s="236" t="s">
        <v>182</v>
      </c>
      <c r="D174" s="236" t="s">
        <v>144</v>
      </c>
      <c r="E174" s="237" t="s">
        <v>183</v>
      </c>
      <c r="F174" s="238" t="s">
        <v>184</v>
      </c>
      <c r="G174" s="239" t="s">
        <v>90</v>
      </c>
      <c r="H174" s="240">
        <v>61.021999999999998</v>
      </c>
      <c r="I174" s="241"/>
      <c r="J174" s="242">
        <f>ROUND(I174*H174,2)</f>
        <v>0</v>
      </c>
      <c r="K174" s="243"/>
      <c r="L174" s="45"/>
      <c r="M174" s="244" t="s">
        <v>1</v>
      </c>
      <c r="N174" s="245" t="s">
        <v>44</v>
      </c>
      <c r="O174" s="92"/>
      <c r="P174" s="246">
        <f>O174*H174</f>
        <v>0</v>
      </c>
      <c r="Q174" s="246">
        <v>0.0030000000000000001</v>
      </c>
      <c r="R174" s="246">
        <f>Q174*H174</f>
        <v>0.18306600000000001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147</v>
      </c>
      <c r="AT174" s="248" t="s">
        <v>144</v>
      </c>
      <c r="AU174" s="248" t="s">
        <v>148</v>
      </c>
      <c r="AY174" s="18" t="s">
        <v>142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148</v>
      </c>
      <c r="BK174" s="249">
        <f>ROUND(I174*H174,2)</f>
        <v>0</v>
      </c>
      <c r="BL174" s="18" t="s">
        <v>147</v>
      </c>
      <c r="BM174" s="248" t="s">
        <v>185</v>
      </c>
    </row>
    <row r="175" s="13" customFormat="1">
      <c r="A175" s="13"/>
      <c r="B175" s="250"/>
      <c r="C175" s="251"/>
      <c r="D175" s="252" t="s">
        <v>150</v>
      </c>
      <c r="E175" s="253" t="s">
        <v>1</v>
      </c>
      <c r="F175" s="254" t="s">
        <v>172</v>
      </c>
      <c r="G175" s="251"/>
      <c r="H175" s="255">
        <v>13.800000000000001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150</v>
      </c>
      <c r="AU175" s="261" t="s">
        <v>148</v>
      </c>
      <c r="AV175" s="13" t="s">
        <v>148</v>
      </c>
      <c r="AW175" s="13" t="s">
        <v>34</v>
      </c>
      <c r="AX175" s="13" t="s">
        <v>78</v>
      </c>
      <c r="AY175" s="261" t="s">
        <v>142</v>
      </c>
    </row>
    <row r="176" s="13" customFormat="1">
      <c r="A176" s="13"/>
      <c r="B176" s="250"/>
      <c r="C176" s="251"/>
      <c r="D176" s="252" t="s">
        <v>150</v>
      </c>
      <c r="E176" s="253" t="s">
        <v>1</v>
      </c>
      <c r="F176" s="254" t="s">
        <v>173</v>
      </c>
      <c r="G176" s="251"/>
      <c r="H176" s="255">
        <v>16.184999999999999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150</v>
      </c>
      <c r="AU176" s="261" t="s">
        <v>148</v>
      </c>
      <c r="AV176" s="13" t="s">
        <v>148</v>
      </c>
      <c r="AW176" s="13" t="s">
        <v>34</v>
      </c>
      <c r="AX176" s="13" t="s">
        <v>78</v>
      </c>
      <c r="AY176" s="261" t="s">
        <v>142</v>
      </c>
    </row>
    <row r="177" s="13" customFormat="1">
      <c r="A177" s="13"/>
      <c r="B177" s="250"/>
      <c r="C177" s="251"/>
      <c r="D177" s="252" t="s">
        <v>150</v>
      </c>
      <c r="E177" s="253" t="s">
        <v>1</v>
      </c>
      <c r="F177" s="254" t="s">
        <v>174</v>
      </c>
      <c r="G177" s="251"/>
      <c r="H177" s="255">
        <v>14.773999999999999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150</v>
      </c>
      <c r="AU177" s="261" t="s">
        <v>148</v>
      </c>
      <c r="AV177" s="13" t="s">
        <v>148</v>
      </c>
      <c r="AW177" s="13" t="s">
        <v>34</v>
      </c>
      <c r="AX177" s="13" t="s">
        <v>78</v>
      </c>
      <c r="AY177" s="261" t="s">
        <v>142</v>
      </c>
    </row>
    <row r="178" s="13" customFormat="1">
      <c r="A178" s="13"/>
      <c r="B178" s="250"/>
      <c r="C178" s="251"/>
      <c r="D178" s="252" t="s">
        <v>150</v>
      </c>
      <c r="E178" s="253" t="s">
        <v>1</v>
      </c>
      <c r="F178" s="254" t="s">
        <v>175</v>
      </c>
      <c r="G178" s="251"/>
      <c r="H178" s="255">
        <v>8.3699999999999992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150</v>
      </c>
      <c r="AU178" s="261" t="s">
        <v>148</v>
      </c>
      <c r="AV178" s="13" t="s">
        <v>148</v>
      </c>
      <c r="AW178" s="13" t="s">
        <v>34</v>
      </c>
      <c r="AX178" s="13" t="s">
        <v>78</v>
      </c>
      <c r="AY178" s="261" t="s">
        <v>142</v>
      </c>
    </row>
    <row r="179" s="13" customFormat="1">
      <c r="A179" s="13"/>
      <c r="B179" s="250"/>
      <c r="C179" s="251"/>
      <c r="D179" s="252" t="s">
        <v>150</v>
      </c>
      <c r="E179" s="253" t="s">
        <v>1</v>
      </c>
      <c r="F179" s="254" t="s">
        <v>176</v>
      </c>
      <c r="G179" s="251"/>
      <c r="H179" s="255">
        <v>1.488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150</v>
      </c>
      <c r="AU179" s="261" t="s">
        <v>148</v>
      </c>
      <c r="AV179" s="13" t="s">
        <v>148</v>
      </c>
      <c r="AW179" s="13" t="s">
        <v>34</v>
      </c>
      <c r="AX179" s="13" t="s">
        <v>78</v>
      </c>
      <c r="AY179" s="261" t="s">
        <v>142</v>
      </c>
    </row>
    <row r="180" s="13" customFormat="1">
      <c r="A180" s="13"/>
      <c r="B180" s="250"/>
      <c r="C180" s="251"/>
      <c r="D180" s="252" t="s">
        <v>150</v>
      </c>
      <c r="E180" s="253" t="s">
        <v>1</v>
      </c>
      <c r="F180" s="254" t="s">
        <v>177</v>
      </c>
      <c r="G180" s="251"/>
      <c r="H180" s="255">
        <v>3.2999999999999998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150</v>
      </c>
      <c r="AU180" s="261" t="s">
        <v>148</v>
      </c>
      <c r="AV180" s="13" t="s">
        <v>148</v>
      </c>
      <c r="AW180" s="13" t="s">
        <v>34</v>
      </c>
      <c r="AX180" s="13" t="s">
        <v>78</v>
      </c>
      <c r="AY180" s="261" t="s">
        <v>142</v>
      </c>
    </row>
    <row r="181" s="13" customFormat="1">
      <c r="A181" s="13"/>
      <c r="B181" s="250"/>
      <c r="C181" s="251"/>
      <c r="D181" s="252" t="s">
        <v>150</v>
      </c>
      <c r="E181" s="253" t="s">
        <v>1</v>
      </c>
      <c r="F181" s="254" t="s">
        <v>178</v>
      </c>
      <c r="G181" s="251"/>
      <c r="H181" s="255">
        <v>3.105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150</v>
      </c>
      <c r="AU181" s="261" t="s">
        <v>148</v>
      </c>
      <c r="AV181" s="13" t="s">
        <v>148</v>
      </c>
      <c r="AW181" s="13" t="s">
        <v>34</v>
      </c>
      <c r="AX181" s="13" t="s">
        <v>78</v>
      </c>
      <c r="AY181" s="261" t="s">
        <v>142</v>
      </c>
    </row>
    <row r="182" s="14" customFormat="1">
      <c r="A182" s="14"/>
      <c r="B182" s="262"/>
      <c r="C182" s="263"/>
      <c r="D182" s="252" t="s">
        <v>150</v>
      </c>
      <c r="E182" s="264" t="s">
        <v>1</v>
      </c>
      <c r="F182" s="265" t="s">
        <v>157</v>
      </c>
      <c r="G182" s="263"/>
      <c r="H182" s="266">
        <v>61.021999999999991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2" t="s">
        <v>150</v>
      </c>
      <c r="AU182" s="272" t="s">
        <v>148</v>
      </c>
      <c r="AV182" s="14" t="s">
        <v>147</v>
      </c>
      <c r="AW182" s="14" t="s">
        <v>34</v>
      </c>
      <c r="AX182" s="14" t="s">
        <v>86</v>
      </c>
      <c r="AY182" s="272" t="s">
        <v>142</v>
      </c>
    </row>
    <row r="183" s="2" customFormat="1" ht="21.75" customHeight="1">
      <c r="A183" s="39"/>
      <c r="B183" s="40"/>
      <c r="C183" s="236" t="s">
        <v>186</v>
      </c>
      <c r="D183" s="236" t="s">
        <v>144</v>
      </c>
      <c r="E183" s="237" t="s">
        <v>187</v>
      </c>
      <c r="F183" s="238" t="s">
        <v>188</v>
      </c>
      <c r="G183" s="239" t="s">
        <v>90</v>
      </c>
      <c r="H183" s="240">
        <v>174.72999999999999</v>
      </c>
      <c r="I183" s="241"/>
      <c r="J183" s="242">
        <f>ROUND(I183*H183,2)</f>
        <v>0</v>
      </c>
      <c r="K183" s="243"/>
      <c r="L183" s="45"/>
      <c r="M183" s="244" t="s">
        <v>1</v>
      </c>
      <c r="N183" s="245" t="s">
        <v>44</v>
      </c>
      <c r="O183" s="92"/>
      <c r="P183" s="246">
        <f>O183*H183</f>
        <v>0</v>
      </c>
      <c r="Q183" s="246">
        <v>0.00025999999999999998</v>
      </c>
      <c r="R183" s="246">
        <f>Q183*H183</f>
        <v>0.045429799999999992</v>
      </c>
      <c r="S183" s="246">
        <v>0</v>
      </c>
      <c r="T183" s="24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8" t="s">
        <v>147</v>
      </c>
      <c r="AT183" s="248" t="s">
        <v>144</v>
      </c>
      <c r="AU183" s="248" t="s">
        <v>148</v>
      </c>
      <c r="AY183" s="18" t="s">
        <v>142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8" t="s">
        <v>148</v>
      </c>
      <c r="BK183" s="249">
        <f>ROUND(I183*H183,2)</f>
        <v>0</v>
      </c>
      <c r="BL183" s="18" t="s">
        <v>147</v>
      </c>
      <c r="BM183" s="248" t="s">
        <v>189</v>
      </c>
    </row>
    <row r="184" s="13" customFormat="1">
      <c r="A184" s="13"/>
      <c r="B184" s="250"/>
      <c r="C184" s="251"/>
      <c r="D184" s="252" t="s">
        <v>150</v>
      </c>
      <c r="E184" s="253" t="s">
        <v>1</v>
      </c>
      <c r="F184" s="254" t="s">
        <v>190</v>
      </c>
      <c r="G184" s="251"/>
      <c r="H184" s="255">
        <v>31.835000000000001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150</v>
      </c>
      <c r="AU184" s="261" t="s">
        <v>148</v>
      </c>
      <c r="AV184" s="13" t="s">
        <v>148</v>
      </c>
      <c r="AW184" s="13" t="s">
        <v>34</v>
      </c>
      <c r="AX184" s="13" t="s">
        <v>78</v>
      </c>
      <c r="AY184" s="261" t="s">
        <v>142</v>
      </c>
    </row>
    <row r="185" s="13" customFormat="1">
      <c r="A185" s="13"/>
      <c r="B185" s="250"/>
      <c r="C185" s="251"/>
      <c r="D185" s="252" t="s">
        <v>150</v>
      </c>
      <c r="E185" s="253" t="s">
        <v>1</v>
      </c>
      <c r="F185" s="254" t="s">
        <v>191</v>
      </c>
      <c r="G185" s="251"/>
      <c r="H185" s="255">
        <v>33.585000000000001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150</v>
      </c>
      <c r="AU185" s="261" t="s">
        <v>148</v>
      </c>
      <c r="AV185" s="13" t="s">
        <v>148</v>
      </c>
      <c r="AW185" s="13" t="s">
        <v>34</v>
      </c>
      <c r="AX185" s="13" t="s">
        <v>78</v>
      </c>
      <c r="AY185" s="261" t="s">
        <v>142</v>
      </c>
    </row>
    <row r="186" s="13" customFormat="1">
      <c r="A186" s="13"/>
      <c r="B186" s="250"/>
      <c r="C186" s="251"/>
      <c r="D186" s="252" t="s">
        <v>150</v>
      </c>
      <c r="E186" s="253" t="s">
        <v>1</v>
      </c>
      <c r="F186" s="254" t="s">
        <v>192</v>
      </c>
      <c r="G186" s="251"/>
      <c r="H186" s="255">
        <v>34.149999999999999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150</v>
      </c>
      <c r="AU186" s="261" t="s">
        <v>148</v>
      </c>
      <c r="AV186" s="13" t="s">
        <v>148</v>
      </c>
      <c r="AW186" s="13" t="s">
        <v>34</v>
      </c>
      <c r="AX186" s="13" t="s">
        <v>78</v>
      </c>
      <c r="AY186" s="261" t="s">
        <v>142</v>
      </c>
    </row>
    <row r="187" s="13" customFormat="1">
      <c r="A187" s="13"/>
      <c r="B187" s="250"/>
      <c r="C187" s="251"/>
      <c r="D187" s="252" t="s">
        <v>150</v>
      </c>
      <c r="E187" s="253" t="s">
        <v>1</v>
      </c>
      <c r="F187" s="254" t="s">
        <v>193</v>
      </c>
      <c r="G187" s="251"/>
      <c r="H187" s="255">
        <v>31.300000000000001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150</v>
      </c>
      <c r="AU187" s="261" t="s">
        <v>148</v>
      </c>
      <c r="AV187" s="13" t="s">
        <v>148</v>
      </c>
      <c r="AW187" s="13" t="s">
        <v>34</v>
      </c>
      <c r="AX187" s="13" t="s">
        <v>78</v>
      </c>
      <c r="AY187" s="261" t="s">
        <v>142</v>
      </c>
    </row>
    <row r="188" s="13" customFormat="1">
      <c r="A188" s="13"/>
      <c r="B188" s="250"/>
      <c r="C188" s="251"/>
      <c r="D188" s="252" t="s">
        <v>150</v>
      </c>
      <c r="E188" s="253" t="s">
        <v>1</v>
      </c>
      <c r="F188" s="254" t="s">
        <v>194</v>
      </c>
      <c r="G188" s="251"/>
      <c r="H188" s="255">
        <v>11.800000000000001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150</v>
      </c>
      <c r="AU188" s="261" t="s">
        <v>148</v>
      </c>
      <c r="AV188" s="13" t="s">
        <v>148</v>
      </c>
      <c r="AW188" s="13" t="s">
        <v>34</v>
      </c>
      <c r="AX188" s="13" t="s">
        <v>78</v>
      </c>
      <c r="AY188" s="261" t="s">
        <v>142</v>
      </c>
    </row>
    <row r="189" s="13" customFormat="1">
      <c r="A189" s="13"/>
      <c r="B189" s="250"/>
      <c r="C189" s="251"/>
      <c r="D189" s="252" t="s">
        <v>150</v>
      </c>
      <c r="E189" s="253" t="s">
        <v>1</v>
      </c>
      <c r="F189" s="254" t="s">
        <v>195</v>
      </c>
      <c r="G189" s="251"/>
      <c r="H189" s="255">
        <v>15.550000000000001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150</v>
      </c>
      <c r="AU189" s="261" t="s">
        <v>148</v>
      </c>
      <c r="AV189" s="13" t="s">
        <v>148</v>
      </c>
      <c r="AW189" s="13" t="s">
        <v>34</v>
      </c>
      <c r="AX189" s="13" t="s">
        <v>78</v>
      </c>
      <c r="AY189" s="261" t="s">
        <v>142</v>
      </c>
    </row>
    <row r="190" s="13" customFormat="1">
      <c r="A190" s="13"/>
      <c r="B190" s="250"/>
      <c r="C190" s="251"/>
      <c r="D190" s="252" t="s">
        <v>150</v>
      </c>
      <c r="E190" s="253" t="s">
        <v>1</v>
      </c>
      <c r="F190" s="254" t="s">
        <v>196</v>
      </c>
      <c r="G190" s="251"/>
      <c r="H190" s="255">
        <v>16.510000000000002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150</v>
      </c>
      <c r="AU190" s="261" t="s">
        <v>148</v>
      </c>
      <c r="AV190" s="13" t="s">
        <v>148</v>
      </c>
      <c r="AW190" s="13" t="s">
        <v>34</v>
      </c>
      <c r="AX190" s="13" t="s">
        <v>78</v>
      </c>
      <c r="AY190" s="261" t="s">
        <v>142</v>
      </c>
    </row>
    <row r="191" s="14" customFormat="1">
      <c r="A191" s="14"/>
      <c r="B191" s="262"/>
      <c r="C191" s="263"/>
      <c r="D191" s="252" t="s">
        <v>150</v>
      </c>
      <c r="E191" s="264" t="s">
        <v>1</v>
      </c>
      <c r="F191" s="265" t="s">
        <v>157</v>
      </c>
      <c r="G191" s="263"/>
      <c r="H191" s="266">
        <v>174.73000000000002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150</v>
      </c>
      <c r="AU191" s="272" t="s">
        <v>148</v>
      </c>
      <c r="AV191" s="14" t="s">
        <v>147</v>
      </c>
      <c r="AW191" s="14" t="s">
        <v>34</v>
      </c>
      <c r="AX191" s="14" t="s">
        <v>86</v>
      </c>
      <c r="AY191" s="272" t="s">
        <v>142</v>
      </c>
    </row>
    <row r="192" s="2" customFormat="1" ht="21.75" customHeight="1">
      <c r="A192" s="39"/>
      <c r="B192" s="40"/>
      <c r="C192" s="236" t="s">
        <v>197</v>
      </c>
      <c r="D192" s="236" t="s">
        <v>144</v>
      </c>
      <c r="E192" s="237" t="s">
        <v>198</v>
      </c>
      <c r="F192" s="238" t="s">
        <v>199</v>
      </c>
      <c r="G192" s="239" t="s">
        <v>90</v>
      </c>
      <c r="H192" s="240">
        <v>174.72999999999999</v>
      </c>
      <c r="I192" s="241"/>
      <c r="J192" s="242">
        <f>ROUND(I192*H192,2)</f>
        <v>0</v>
      </c>
      <c r="K192" s="243"/>
      <c r="L192" s="45"/>
      <c r="M192" s="244" t="s">
        <v>1</v>
      </c>
      <c r="N192" s="245" t="s">
        <v>44</v>
      </c>
      <c r="O192" s="92"/>
      <c r="P192" s="246">
        <f>O192*H192</f>
        <v>0</v>
      </c>
      <c r="Q192" s="246">
        <v>0.0043800000000000002</v>
      </c>
      <c r="R192" s="246">
        <f>Q192*H192</f>
        <v>0.76531740000000004</v>
      </c>
      <c r="S192" s="246">
        <v>0</v>
      </c>
      <c r="T192" s="24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8" t="s">
        <v>147</v>
      </c>
      <c r="AT192" s="248" t="s">
        <v>144</v>
      </c>
      <c r="AU192" s="248" t="s">
        <v>148</v>
      </c>
      <c r="AY192" s="18" t="s">
        <v>142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8" t="s">
        <v>148</v>
      </c>
      <c r="BK192" s="249">
        <f>ROUND(I192*H192,2)</f>
        <v>0</v>
      </c>
      <c r="BL192" s="18" t="s">
        <v>147</v>
      </c>
      <c r="BM192" s="248" t="s">
        <v>200</v>
      </c>
    </row>
    <row r="193" s="13" customFormat="1">
      <c r="A193" s="13"/>
      <c r="B193" s="250"/>
      <c r="C193" s="251"/>
      <c r="D193" s="252" t="s">
        <v>150</v>
      </c>
      <c r="E193" s="253" t="s">
        <v>1</v>
      </c>
      <c r="F193" s="254" t="s">
        <v>190</v>
      </c>
      <c r="G193" s="251"/>
      <c r="H193" s="255">
        <v>31.835000000000001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150</v>
      </c>
      <c r="AU193" s="261" t="s">
        <v>148</v>
      </c>
      <c r="AV193" s="13" t="s">
        <v>148</v>
      </c>
      <c r="AW193" s="13" t="s">
        <v>34</v>
      </c>
      <c r="AX193" s="13" t="s">
        <v>78</v>
      </c>
      <c r="AY193" s="261" t="s">
        <v>142</v>
      </c>
    </row>
    <row r="194" s="13" customFormat="1">
      <c r="A194" s="13"/>
      <c r="B194" s="250"/>
      <c r="C194" s="251"/>
      <c r="D194" s="252" t="s">
        <v>150</v>
      </c>
      <c r="E194" s="253" t="s">
        <v>1</v>
      </c>
      <c r="F194" s="254" t="s">
        <v>191</v>
      </c>
      <c r="G194" s="251"/>
      <c r="H194" s="255">
        <v>33.585000000000001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150</v>
      </c>
      <c r="AU194" s="261" t="s">
        <v>148</v>
      </c>
      <c r="AV194" s="13" t="s">
        <v>148</v>
      </c>
      <c r="AW194" s="13" t="s">
        <v>34</v>
      </c>
      <c r="AX194" s="13" t="s">
        <v>78</v>
      </c>
      <c r="AY194" s="261" t="s">
        <v>142</v>
      </c>
    </row>
    <row r="195" s="13" customFormat="1">
      <c r="A195" s="13"/>
      <c r="B195" s="250"/>
      <c r="C195" s="251"/>
      <c r="D195" s="252" t="s">
        <v>150</v>
      </c>
      <c r="E195" s="253" t="s">
        <v>1</v>
      </c>
      <c r="F195" s="254" t="s">
        <v>192</v>
      </c>
      <c r="G195" s="251"/>
      <c r="H195" s="255">
        <v>34.149999999999999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150</v>
      </c>
      <c r="AU195" s="261" t="s">
        <v>148</v>
      </c>
      <c r="AV195" s="13" t="s">
        <v>148</v>
      </c>
      <c r="AW195" s="13" t="s">
        <v>34</v>
      </c>
      <c r="AX195" s="13" t="s">
        <v>78</v>
      </c>
      <c r="AY195" s="261" t="s">
        <v>142</v>
      </c>
    </row>
    <row r="196" s="13" customFormat="1">
      <c r="A196" s="13"/>
      <c r="B196" s="250"/>
      <c r="C196" s="251"/>
      <c r="D196" s="252" t="s">
        <v>150</v>
      </c>
      <c r="E196" s="253" t="s">
        <v>1</v>
      </c>
      <c r="F196" s="254" t="s">
        <v>193</v>
      </c>
      <c r="G196" s="251"/>
      <c r="H196" s="255">
        <v>31.300000000000001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150</v>
      </c>
      <c r="AU196" s="261" t="s">
        <v>148</v>
      </c>
      <c r="AV196" s="13" t="s">
        <v>148</v>
      </c>
      <c r="AW196" s="13" t="s">
        <v>34</v>
      </c>
      <c r="AX196" s="13" t="s">
        <v>78</v>
      </c>
      <c r="AY196" s="261" t="s">
        <v>142</v>
      </c>
    </row>
    <row r="197" s="13" customFormat="1">
      <c r="A197" s="13"/>
      <c r="B197" s="250"/>
      <c r="C197" s="251"/>
      <c r="D197" s="252" t="s">
        <v>150</v>
      </c>
      <c r="E197" s="253" t="s">
        <v>1</v>
      </c>
      <c r="F197" s="254" t="s">
        <v>194</v>
      </c>
      <c r="G197" s="251"/>
      <c r="H197" s="255">
        <v>11.800000000000001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150</v>
      </c>
      <c r="AU197" s="261" t="s">
        <v>148</v>
      </c>
      <c r="AV197" s="13" t="s">
        <v>148</v>
      </c>
      <c r="AW197" s="13" t="s">
        <v>34</v>
      </c>
      <c r="AX197" s="13" t="s">
        <v>78</v>
      </c>
      <c r="AY197" s="261" t="s">
        <v>142</v>
      </c>
    </row>
    <row r="198" s="13" customFormat="1">
      <c r="A198" s="13"/>
      <c r="B198" s="250"/>
      <c r="C198" s="251"/>
      <c r="D198" s="252" t="s">
        <v>150</v>
      </c>
      <c r="E198" s="253" t="s">
        <v>1</v>
      </c>
      <c r="F198" s="254" t="s">
        <v>195</v>
      </c>
      <c r="G198" s="251"/>
      <c r="H198" s="255">
        <v>15.550000000000001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150</v>
      </c>
      <c r="AU198" s="261" t="s">
        <v>148</v>
      </c>
      <c r="AV198" s="13" t="s">
        <v>148</v>
      </c>
      <c r="AW198" s="13" t="s">
        <v>34</v>
      </c>
      <c r="AX198" s="13" t="s">
        <v>78</v>
      </c>
      <c r="AY198" s="261" t="s">
        <v>142</v>
      </c>
    </row>
    <row r="199" s="13" customFormat="1">
      <c r="A199" s="13"/>
      <c r="B199" s="250"/>
      <c r="C199" s="251"/>
      <c r="D199" s="252" t="s">
        <v>150</v>
      </c>
      <c r="E199" s="253" t="s">
        <v>1</v>
      </c>
      <c r="F199" s="254" t="s">
        <v>196</v>
      </c>
      <c r="G199" s="251"/>
      <c r="H199" s="255">
        <v>16.510000000000002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150</v>
      </c>
      <c r="AU199" s="261" t="s">
        <v>148</v>
      </c>
      <c r="AV199" s="13" t="s">
        <v>148</v>
      </c>
      <c r="AW199" s="13" t="s">
        <v>34</v>
      </c>
      <c r="AX199" s="13" t="s">
        <v>78</v>
      </c>
      <c r="AY199" s="261" t="s">
        <v>142</v>
      </c>
    </row>
    <row r="200" s="14" customFormat="1">
      <c r="A200" s="14"/>
      <c r="B200" s="262"/>
      <c r="C200" s="263"/>
      <c r="D200" s="252" t="s">
        <v>150</v>
      </c>
      <c r="E200" s="264" t="s">
        <v>1</v>
      </c>
      <c r="F200" s="265" t="s">
        <v>157</v>
      </c>
      <c r="G200" s="263"/>
      <c r="H200" s="266">
        <v>174.73000000000002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150</v>
      </c>
      <c r="AU200" s="272" t="s">
        <v>148</v>
      </c>
      <c r="AV200" s="14" t="s">
        <v>147</v>
      </c>
      <c r="AW200" s="14" t="s">
        <v>34</v>
      </c>
      <c r="AX200" s="14" t="s">
        <v>86</v>
      </c>
      <c r="AY200" s="272" t="s">
        <v>142</v>
      </c>
    </row>
    <row r="201" s="2" customFormat="1" ht="21.75" customHeight="1">
      <c r="A201" s="39"/>
      <c r="B201" s="40"/>
      <c r="C201" s="236" t="s">
        <v>201</v>
      </c>
      <c r="D201" s="236" t="s">
        <v>144</v>
      </c>
      <c r="E201" s="237" t="s">
        <v>202</v>
      </c>
      <c r="F201" s="238" t="s">
        <v>203</v>
      </c>
      <c r="G201" s="239" t="s">
        <v>90</v>
      </c>
      <c r="H201" s="240">
        <v>149.19</v>
      </c>
      <c r="I201" s="241"/>
      <c r="J201" s="242">
        <f>ROUND(I201*H201,2)</f>
        <v>0</v>
      </c>
      <c r="K201" s="243"/>
      <c r="L201" s="45"/>
      <c r="M201" s="244" t="s">
        <v>1</v>
      </c>
      <c r="N201" s="245" t="s">
        <v>44</v>
      </c>
      <c r="O201" s="92"/>
      <c r="P201" s="246">
        <f>O201*H201</f>
        <v>0</v>
      </c>
      <c r="Q201" s="246">
        <v>0.0030000000000000001</v>
      </c>
      <c r="R201" s="246">
        <f>Q201*H201</f>
        <v>0.44757000000000002</v>
      </c>
      <c r="S201" s="246">
        <v>0</v>
      </c>
      <c r="T201" s="24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8" t="s">
        <v>147</v>
      </c>
      <c r="AT201" s="248" t="s">
        <v>144</v>
      </c>
      <c r="AU201" s="248" t="s">
        <v>148</v>
      </c>
      <c r="AY201" s="18" t="s">
        <v>142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8" t="s">
        <v>148</v>
      </c>
      <c r="BK201" s="249">
        <f>ROUND(I201*H201,2)</f>
        <v>0</v>
      </c>
      <c r="BL201" s="18" t="s">
        <v>147</v>
      </c>
      <c r="BM201" s="248" t="s">
        <v>204</v>
      </c>
    </row>
    <row r="202" s="13" customFormat="1">
      <c r="A202" s="13"/>
      <c r="B202" s="250"/>
      <c r="C202" s="251"/>
      <c r="D202" s="252" t="s">
        <v>150</v>
      </c>
      <c r="E202" s="253" t="s">
        <v>1</v>
      </c>
      <c r="F202" s="254" t="s">
        <v>190</v>
      </c>
      <c r="G202" s="251"/>
      <c r="H202" s="255">
        <v>31.835000000000001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150</v>
      </c>
      <c r="AU202" s="261" t="s">
        <v>148</v>
      </c>
      <c r="AV202" s="13" t="s">
        <v>148</v>
      </c>
      <c r="AW202" s="13" t="s">
        <v>34</v>
      </c>
      <c r="AX202" s="13" t="s">
        <v>78</v>
      </c>
      <c r="AY202" s="261" t="s">
        <v>142</v>
      </c>
    </row>
    <row r="203" s="13" customFormat="1">
      <c r="A203" s="13"/>
      <c r="B203" s="250"/>
      <c r="C203" s="251"/>
      <c r="D203" s="252" t="s">
        <v>150</v>
      </c>
      <c r="E203" s="253" t="s">
        <v>1</v>
      </c>
      <c r="F203" s="254" t="s">
        <v>191</v>
      </c>
      <c r="G203" s="251"/>
      <c r="H203" s="255">
        <v>33.585000000000001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150</v>
      </c>
      <c r="AU203" s="261" t="s">
        <v>148</v>
      </c>
      <c r="AV203" s="13" t="s">
        <v>148</v>
      </c>
      <c r="AW203" s="13" t="s">
        <v>34</v>
      </c>
      <c r="AX203" s="13" t="s">
        <v>78</v>
      </c>
      <c r="AY203" s="261" t="s">
        <v>142</v>
      </c>
    </row>
    <row r="204" s="13" customFormat="1">
      <c r="A204" s="13"/>
      <c r="B204" s="250"/>
      <c r="C204" s="251"/>
      <c r="D204" s="252" t="s">
        <v>150</v>
      </c>
      <c r="E204" s="253" t="s">
        <v>1</v>
      </c>
      <c r="F204" s="254" t="s">
        <v>192</v>
      </c>
      <c r="G204" s="251"/>
      <c r="H204" s="255">
        <v>34.149999999999999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150</v>
      </c>
      <c r="AU204" s="261" t="s">
        <v>148</v>
      </c>
      <c r="AV204" s="13" t="s">
        <v>148</v>
      </c>
      <c r="AW204" s="13" t="s">
        <v>34</v>
      </c>
      <c r="AX204" s="13" t="s">
        <v>78</v>
      </c>
      <c r="AY204" s="261" t="s">
        <v>142</v>
      </c>
    </row>
    <row r="205" s="13" customFormat="1">
      <c r="A205" s="13"/>
      <c r="B205" s="250"/>
      <c r="C205" s="251"/>
      <c r="D205" s="252" t="s">
        <v>150</v>
      </c>
      <c r="E205" s="253" t="s">
        <v>1</v>
      </c>
      <c r="F205" s="254" t="s">
        <v>193</v>
      </c>
      <c r="G205" s="251"/>
      <c r="H205" s="255">
        <v>31.300000000000001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150</v>
      </c>
      <c r="AU205" s="261" t="s">
        <v>148</v>
      </c>
      <c r="AV205" s="13" t="s">
        <v>148</v>
      </c>
      <c r="AW205" s="13" t="s">
        <v>34</v>
      </c>
      <c r="AX205" s="13" t="s">
        <v>78</v>
      </c>
      <c r="AY205" s="261" t="s">
        <v>142</v>
      </c>
    </row>
    <row r="206" s="13" customFormat="1">
      <c r="A206" s="13"/>
      <c r="B206" s="250"/>
      <c r="C206" s="251"/>
      <c r="D206" s="252" t="s">
        <v>150</v>
      </c>
      <c r="E206" s="253" t="s">
        <v>1</v>
      </c>
      <c r="F206" s="254" t="s">
        <v>194</v>
      </c>
      <c r="G206" s="251"/>
      <c r="H206" s="255">
        <v>11.800000000000001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150</v>
      </c>
      <c r="AU206" s="261" t="s">
        <v>148</v>
      </c>
      <c r="AV206" s="13" t="s">
        <v>148</v>
      </c>
      <c r="AW206" s="13" t="s">
        <v>34</v>
      </c>
      <c r="AX206" s="13" t="s">
        <v>78</v>
      </c>
      <c r="AY206" s="261" t="s">
        <v>142</v>
      </c>
    </row>
    <row r="207" s="13" customFormat="1">
      <c r="A207" s="13"/>
      <c r="B207" s="250"/>
      <c r="C207" s="251"/>
      <c r="D207" s="252" t="s">
        <v>150</v>
      </c>
      <c r="E207" s="253" t="s">
        <v>1</v>
      </c>
      <c r="F207" s="254" t="s">
        <v>205</v>
      </c>
      <c r="G207" s="251"/>
      <c r="H207" s="255">
        <v>4.21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150</v>
      </c>
      <c r="AU207" s="261" t="s">
        <v>148</v>
      </c>
      <c r="AV207" s="13" t="s">
        <v>148</v>
      </c>
      <c r="AW207" s="13" t="s">
        <v>34</v>
      </c>
      <c r="AX207" s="13" t="s">
        <v>78</v>
      </c>
      <c r="AY207" s="261" t="s">
        <v>142</v>
      </c>
    </row>
    <row r="208" s="13" customFormat="1">
      <c r="A208" s="13"/>
      <c r="B208" s="250"/>
      <c r="C208" s="251"/>
      <c r="D208" s="252" t="s">
        <v>150</v>
      </c>
      <c r="E208" s="253" t="s">
        <v>1</v>
      </c>
      <c r="F208" s="254" t="s">
        <v>206</v>
      </c>
      <c r="G208" s="251"/>
      <c r="H208" s="255">
        <v>2.3100000000000001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150</v>
      </c>
      <c r="AU208" s="261" t="s">
        <v>148</v>
      </c>
      <c r="AV208" s="13" t="s">
        <v>148</v>
      </c>
      <c r="AW208" s="13" t="s">
        <v>34</v>
      </c>
      <c r="AX208" s="13" t="s">
        <v>78</v>
      </c>
      <c r="AY208" s="261" t="s">
        <v>142</v>
      </c>
    </row>
    <row r="209" s="14" customFormat="1">
      <c r="A209" s="14"/>
      <c r="B209" s="262"/>
      <c r="C209" s="263"/>
      <c r="D209" s="252" t="s">
        <v>150</v>
      </c>
      <c r="E209" s="264" t="s">
        <v>1</v>
      </c>
      <c r="F209" s="265" t="s">
        <v>157</v>
      </c>
      <c r="G209" s="263"/>
      <c r="H209" s="266">
        <v>149.19000000000003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2" t="s">
        <v>150</v>
      </c>
      <c r="AU209" s="272" t="s">
        <v>148</v>
      </c>
      <c r="AV209" s="14" t="s">
        <v>147</v>
      </c>
      <c r="AW209" s="14" t="s">
        <v>34</v>
      </c>
      <c r="AX209" s="14" t="s">
        <v>86</v>
      </c>
      <c r="AY209" s="272" t="s">
        <v>142</v>
      </c>
    </row>
    <row r="210" s="2" customFormat="1" ht="21.75" customHeight="1">
      <c r="A210" s="39"/>
      <c r="B210" s="40"/>
      <c r="C210" s="236" t="s">
        <v>207</v>
      </c>
      <c r="D210" s="236" t="s">
        <v>144</v>
      </c>
      <c r="E210" s="237" t="s">
        <v>208</v>
      </c>
      <c r="F210" s="238" t="s">
        <v>209</v>
      </c>
      <c r="G210" s="239" t="s">
        <v>90</v>
      </c>
      <c r="H210" s="240">
        <v>34.674999999999997</v>
      </c>
      <c r="I210" s="241"/>
      <c r="J210" s="242">
        <f>ROUND(I210*H210,2)</f>
        <v>0</v>
      </c>
      <c r="K210" s="243"/>
      <c r="L210" s="45"/>
      <c r="M210" s="244" t="s">
        <v>1</v>
      </c>
      <c r="N210" s="245" t="s">
        <v>44</v>
      </c>
      <c r="O210" s="92"/>
      <c r="P210" s="246">
        <f>O210*H210</f>
        <v>0</v>
      </c>
      <c r="Q210" s="246">
        <v>0.015400000000000001</v>
      </c>
      <c r="R210" s="246">
        <f>Q210*H210</f>
        <v>0.533995</v>
      </c>
      <c r="S210" s="246">
        <v>0</v>
      </c>
      <c r="T210" s="24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8" t="s">
        <v>147</v>
      </c>
      <c r="AT210" s="248" t="s">
        <v>144</v>
      </c>
      <c r="AU210" s="248" t="s">
        <v>148</v>
      </c>
      <c r="AY210" s="18" t="s">
        <v>142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8" t="s">
        <v>148</v>
      </c>
      <c r="BK210" s="249">
        <f>ROUND(I210*H210,2)</f>
        <v>0</v>
      </c>
      <c r="BL210" s="18" t="s">
        <v>147</v>
      </c>
      <c r="BM210" s="248" t="s">
        <v>210</v>
      </c>
    </row>
    <row r="211" s="15" customFormat="1">
      <c r="A211" s="15"/>
      <c r="B211" s="273"/>
      <c r="C211" s="274"/>
      <c r="D211" s="252" t="s">
        <v>150</v>
      </c>
      <c r="E211" s="275" t="s">
        <v>1</v>
      </c>
      <c r="F211" s="276" t="s">
        <v>211</v>
      </c>
      <c r="G211" s="274"/>
      <c r="H211" s="275" t="s">
        <v>1</v>
      </c>
      <c r="I211" s="277"/>
      <c r="J211" s="274"/>
      <c r="K211" s="274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150</v>
      </c>
      <c r="AU211" s="282" t="s">
        <v>148</v>
      </c>
      <c r="AV211" s="15" t="s">
        <v>86</v>
      </c>
      <c r="AW211" s="15" t="s">
        <v>34</v>
      </c>
      <c r="AX211" s="15" t="s">
        <v>78</v>
      </c>
      <c r="AY211" s="282" t="s">
        <v>142</v>
      </c>
    </row>
    <row r="212" s="13" customFormat="1">
      <c r="A212" s="13"/>
      <c r="B212" s="250"/>
      <c r="C212" s="251"/>
      <c r="D212" s="252" t="s">
        <v>150</v>
      </c>
      <c r="E212" s="253" t="s">
        <v>1</v>
      </c>
      <c r="F212" s="254" t="s">
        <v>212</v>
      </c>
      <c r="G212" s="251"/>
      <c r="H212" s="255">
        <v>13.225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150</v>
      </c>
      <c r="AU212" s="261" t="s">
        <v>148</v>
      </c>
      <c r="AV212" s="13" t="s">
        <v>148</v>
      </c>
      <c r="AW212" s="13" t="s">
        <v>34</v>
      </c>
      <c r="AX212" s="13" t="s">
        <v>78</v>
      </c>
      <c r="AY212" s="261" t="s">
        <v>142</v>
      </c>
    </row>
    <row r="213" s="13" customFormat="1">
      <c r="A213" s="13"/>
      <c r="B213" s="250"/>
      <c r="C213" s="251"/>
      <c r="D213" s="252" t="s">
        <v>150</v>
      </c>
      <c r="E213" s="253" t="s">
        <v>1</v>
      </c>
      <c r="F213" s="254" t="s">
        <v>213</v>
      </c>
      <c r="G213" s="251"/>
      <c r="H213" s="255">
        <v>2.2000000000000002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150</v>
      </c>
      <c r="AU213" s="261" t="s">
        <v>148</v>
      </c>
      <c r="AV213" s="13" t="s">
        <v>148</v>
      </c>
      <c r="AW213" s="13" t="s">
        <v>34</v>
      </c>
      <c r="AX213" s="13" t="s">
        <v>78</v>
      </c>
      <c r="AY213" s="261" t="s">
        <v>142</v>
      </c>
    </row>
    <row r="214" s="15" customFormat="1">
      <c r="A214" s="15"/>
      <c r="B214" s="273"/>
      <c r="C214" s="274"/>
      <c r="D214" s="252" t="s">
        <v>150</v>
      </c>
      <c r="E214" s="275" t="s">
        <v>1</v>
      </c>
      <c r="F214" s="276" t="s">
        <v>214</v>
      </c>
      <c r="G214" s="274"/>
      <c r="H214" s="275" t="s">
        <v>1</v>
      </c>
      <c r="I214" s="277"/>
      <c r="J214" s="274"/>
      <c r="K214" s="274"/>
      <c r="L214" s="278"/>
      <c r="M214" s="279"/>
      <c r="N214" s="280"/>
      <c r="O214" s="280"/>
      <c r="P214" s="280"/>
      <c r="Q214" s="280"/>
      <c r="R214" s="280"/>
      <c r="S214" s="280"/>
      <c r="T214" s="28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2" t="s">
        <v>150</v>
      </c>
      <c r="AU214" s="282" t="s">
        <v>148</v>
      </c>
      <c r="AV214" s="15" t="s">
        <v>86</v>
      </c>
      <c r="AW214" s="15" t="s">
        <v>34</v>
      </c>
      <c r="AX214" s="15" t="s">
        <v>78</v>
      </c>
      <c r="AY214" s="282" t="s">
        <v>142</v>
      </c>
    </row>
    <row r="215" s="13" customFormat="1">
      <c r="A215" s="13"/>
      <c r="B215" s="250"/>
      <c r="C215" s="251"/>
      <c r="D215" s="252" t="s">
        <v>150</v>
      </c>
      <c r="E215" s="253" t="s">
        <v>1</v>
      </c>
      <c r="F215" s="254" t="s">
        <v>215</v>
      </c>
      <c r="G215" s="251"/>
      <c r="H215" s="255">
        <v>19.25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150</v>
      </c>
      <c r="AU215" s="261" t="s">
        <v>148</v>
      </c>
      <c r="AV215" s="13" t="s">
        <v>148</v>
      </c>
      <c r="AW215" s="13" t="s">
        <v>34</v>
      </c>
      <c r="AX215" s="13" t="s">
        <v>78</v>
      </c>
      <c r="AY215" s="261" t="s">
        <v>142</v>
      </c>
    </row>
    <row r="216" s="14" customFormat="1">
      <c r="A216" s="14"/>
      <c r="B216" s="262"/>
      <c r="C216" s="263"/>
      <c r="D216" s="252" t="s">
        <v>150</v>
      </c>
      <c r="E216" s="264" t="s">
        <v>1</v>
      </c>
      <c r="F216" s="265" t="s">
        <v>157</v>
      </c>
      <c r="G216" s="263"/>
      <c r="H216" s="266">
        <v>34.674999999999997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150</v>
      </c>
      <c r="AU216" s="272" t="s">
        <v>148</v>
      </c>
      <c r="AV216" s="14" t="s">
        <v>147</v>
      </c>
      <c r="AW216" s="14" t="s">
        <v>34</v>
      </c>
      <c r="AX216" s="14" t="s">
        <v>86</v>
      </c>
      <c r="AY216" s="272" t="s">
        <v>142</v>
      </c>
    </row>
    <row r="217" s="2" customFormat="1" ht="21.75" customHeight="1">
      <c r="A217" s="39"/>
      <c r="B217" s="40"/>
      <c r="C217" s="236" t="s">
        <v>216</v>
      </c>
      <c r="D217" s="236" t="s">
        <v>144</v>
      </c>
      <c r="E217" s="237" t="s">
        <v>217</v>
      </c>
      <c r="F217" s="238" t="s">
        <v>218</v>
      </c>
      <c r="G217" s="239" t="s">
        <v>90</v>
      </c>
      <c r="H217" s="240">
        <v>2.1549999999999998</v>
      </c>
      <c r="I217" s="241"/>
      <c r="J217" s="242">
        <f>ROUND(I217*H217,2)</f>
        <v>0</v>
      </c>
      <c r="K217" s="243"/>
      <c r="L217" s="45"/>
      <c r="M217" s="244" t="s">
        <v>1</v>
      </c>
      <c r="N217" s="245" t="s">
        <v>44</v>
      </c>
      <c r="O217" s="92"/>
      <c r="P217" s="246">
        <f>O217*H217</f>
        <v>0</v>
      </c>
      <c r="Q217" s="246">
        <v>0.038199999999999998</v>
      </c>
      <c r="R217" s="246">
        <f>Q217*H217</f>
        <v>0.082320999999999991</v>
      </c>
      <c r="S217" s="246">
        <v>0</v>
      </c>
      <c r="T217" s="24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8" t="s">
        <v>147</v>
      </c>
      <c r="AT217" s="248" t="s">
        <v>144</v>
      </c>
      <c r="AU217" s="248" t="s">
        <v>148</v>
      </c>
      <c r="AY217" s="18" t="s">
        <v>142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8" t="s">
        <v>148</v>
      </c>
      <c r="BK217" s="249">
        <f>ROUND(I217*H217,2)</f>
        <v>0</v>
      </c>
      <c r="BL217" s="18" t="s">
        <v>147</v>
      </c>
      <c r="BM217" s="248" t="s">
        <v>219</v>
      </c>
    </row>
    <row r="218" s="15" customFormat="1">
      <c r="A218" s="15"/>
      <c r="B218" s="273"/>
      <c r="C218" s="274"/>
      <c r="D218" s="252" t="s">
        <v>150</v>
      </c>
      <c r="E218" s="275" t="s">
        <v>1</v>
      </c>
      <c r="F218" s="276" t="s">
        <v>220</v>
      </c>
      <c r="G218" s="274"/>
      <c r="H218" s="275" t="s">
        <v>1</v>
      </c>
      <c r="I218" s="277"/>
      <c r="J218" s="274"/>
      <c r="K218" s="274"/>
      <c r="L218" s="278"/>
      <c r="M218" s="279"/>
      <c r="N218" s="280"/>
      <c r="O218" s="280"/>
      <c r="P218" s="280"/>
      <c r="Q218" s="280"/>
      <c r="R218" s="280"/>
      <c r="S218" s="280"/>
      <c r="T218" s="28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2" t="s">
        <v>150</v>
      </c>
      <c r="AU218" s="282" t="s">
        <v>148</v>
      </c>
      <c r="AV218" s="15" t="s">
        <v>86</v>
      </c>
      <c r="AW218" s="15" t="s">
        <v>34</v>
      </c>
      <c r="AX218" s="15" t="s">
        <v>78</v>
      </c>
      <c r="AY218" s="282" t="s">
        <v>142</v>
      </c>
    </row>
    <row r="219" s="13" customFormat="1">
      <c r="A219" s="13"/>
      <c r="B219" s="250"/>
      <c r="C219" s="251"/>
      <c r="D219" s="252" t="s">
        <v>150</v>
      </c>
      <c r="E219" s="253" t="s">
        <v>1</v>
      </c>
      <c r="F219" s="254" t="s">
        <v>221</v>
      </c>
      <c r="G219" s="251"/>
      <c r="H219" s="255">
        <v>0.38500000000000001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150</v>
      </c>
      <c r="AU219" s="261" t="s">
        <v>148</v>
      </c>
      <c r="AV219" s="13" t="s">
        <v>148</v>
      </c>
      <c r="AW219" s="13" t="s">
        <v>34</v>
      </c>
      <c r="AX219" s="13" t="s">
        <v>78</v>
      </c>
      <c r="AY219" s="261" t="s">
        <v>142</v>
      </c>
    </row>
    <row r="220" s="13" customFormat="1">
      <c r="A220" s="13"/>
      <c r="B220" s="250"/>
      <c r="C220" s="251"/>
      <c r="D220" s="252" t="s">
        <v>150</v>
      </c>
      <c r="E220" s="253" t="s">
        <v>1</v>
      </c>
      <c r="F220" s="254" t="s">
        <v>222</v>
      </c>
      <c r="G220" s="251"/>
      <c r="H220" s="255">
        <v>0.20000000000000001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150</v>
      </c>
      <c r="AU220" s="261" t="s">
        <v>148</v>
      </c>
      <c r="AV220" s="13" t="s">
        <v>148</v>
      </c>
      <c r="AW220" s="13" t="s">
        <v>34</v>
      </c>
      <c r="AX220" s="13" t="s">
        <v>78</v>
      </c>
      <c r="AY220" s="261" t="s">
        <v>142</v>
      </c>
    </row>
    <row r="221" s="16" customFormat="1">
      <c r="A221" s="16"/>
      <c r="B221" s="283"/>
      <c r="C221" s="284"/>
      <c r="D221" s="252" t="s">
        <v>150</v>
      </c>
      <c r="E221" s="285" t="s">
        <v>1</v>
      </c>
      <c r="F221" s="286" t="s">
        <v>223</v>
      </c>
      <c r="G221" s="284"/>
      <c r="H221" s="287">
        <v>0.58499999999999996</v>
      </c>
      <c r="I221" s="288"/>
      <c r="J221" s="284"/>
      <c r="K221" s="284"/>
      <c r="L221" s="289"/>
      <c r="M221" s="290"/>
      <c r="N221" s="291"/>
      <c r="O221" s="291"/>
      <c r="P221" s="291"/>
      <c r="Q221" s="291"/>
      <c r="R221" s="291"/>
      <c r="S221" s="291"/>
      <c r="T221" s="29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93" t="s">
        <v>150</v>
      </c>
      <c r="AU221" s="293" t="s">
        <v>148</v>
      </c>
      <c r="AV221" s="16" t="s">
        <v>92</v>
      </c>
      <c r="AW221" s="16" t="s">
        <v>34</v>
      </c>
      <c r="AX221" s="16" t="s">
        <v>78</v>
      </c>
      <c r="AY221" s="293" t="s">
        <v>142</v>
      </c>
    </row>
    <row r="222" s="15" customFormat="1">
      <c r="A222" s="15"/>
      <c r="B222" s="273"/>
      <c r="C222" s="274"/>
      <c r="D222" s="252" t="s">
        <v>150</v>
      </c>
      <c r="E222" s="275" t="s">
        <v>1</v>
      </c>
      <c r="F222" s="276" t="s">
        <v>224</v>
      </c>
      <c r="G222" s="274"/>
      <c r="H222" s="275" t="s">
        <v>1</v>
      </c>
      <c r="I222" s="277"/>
      <c r="J222" s="274"/>
      <c r="K222" s="274"/>
      <c r="L222" s="278"/>
      <c r="M222" s="279"/>
      <c r="N222" s="280"/>
      <c r="O222" s="280"/>
      <c r="P222" s="280"/>
      <c r="Q222" s="280"/>
      <c r="R222" s="280"/>
      <c r="S222" s="280"/>
      <c r="T222" s="28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2" t="s">
        <v>150</v>
      </c>
      <c r="AU222" s="282" t="s">
        <v>148</v>
      </c>
      <c r="AV222" s="15" t="s">
        <v>86</v>
      </c>
      <c r="AW222" s="15" t="s">
        <v>34</v>
      </c>
      <c r="AX222" s="15" t="s">
        <v>78</v>
      </c>
      <c r="AY222" s="282" t="s">
        <v>142</v>
      </c>
    </row>
    <row r="223" s="13" customFormat="1">
      <c r="A223" s="13"/>
      <c r="B223" s="250"/>
      <c r="C223" s="251"/>
      <c r="D223" s="252" t="s">
        <v>150</v>
      </c>
      <c r="E223" s="253" t="s">
        <v>1</v>
      </c>
      <c r="F223" s="254" t="s">
        <v>225</v>
      </c>
      <c r="G223" s="251"/>
      <c r="H223" s="255">
        <v>1.5700000000000001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150</v>
      </c>
      <c r="AU223" s="261" t="s">
        <v>148</v>
      </c>
      <c r="AV223" s="13" t="s">
        <v>148</v>
      </c>
      <c r="AW223" s="13" t="s">
        <v>34</v>
      </c>
      <c r="AX223" s="13" t="s">
        <v>78</v>
      </c>
      <c r="AY223" s="261" t="s">
        <v>142</v>
      </c>
    </row>
    <row r="224" s="16" customFormat="1">
      <c r="A224" s="16"/>
      <c r="B224" s="283"/>
      <c r="C224" s="284"/>
      <c r="D224" s="252" t="s">
        <v>150</v>
      </c>
      <c r="E224" s="285" t="s">
        <v>1</v>
      </c>
      <c r="F224" s="286" t="s">
        <v>223</v>
      </c>
      <c r="G224" s="284"/>
      <c r="H224" s="287">
        <v>1.5700000000000001</v>
      </c>
      <c r="I224" s="288"/>
      <c r="J224" s="284"/>
      <c r="K224" s="284"/>
      <c r="L224" s="289"/>
      <c r="M224" s="290"/>
      <c r="N224" s="291"/>
      <c r="O224" s="291"/>
      <c r="P224" s="291"/>
      <c r="Q224" s="291"/>
      <c r="R224" s="291"/>
      <c r="S224" s="291"/>
      <c r="T224" s="292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93" t="s">
        <v>150</v>
      </c>
      <c r="AU224" s="293" t="s">
        <v>148</v>
      </c>
      <c r="AV224" s="16" t="s">
        <v>92</v>
      </c>
      <c r="AW224" s="16" t="s">
        <v>34</v>
      </c>
      <c r="AX224" s="16" t="s">
        <v>78</v>
      </c>
      <c r="AY224" s="293" t="s">
        <v>142</v>
      </c>
    </row>
    <row r="225" s="14" customFormat="1">
      <c r="A225" s="14"/>
      <c r="B225" s="262"/>
      <c r="C225" s="263"/>
      <c r="D225" s="252" t="s">
        <v>150</v>
      </c>
      <c r="E225" s="264" t="s">
        <v>1</v>
      </c>
      <c r="F225" s="265" t="s">
        <v>157</v>
      </c>
      <c r="G225" s="263"/>
      <c r="H225" s="266">
        <v>2.1550000000000002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2" t="s">
        <v>150</v>
      </c>
      <c r="AU225" s="272" t="s">
        <v>148</v>
      </c>
      <c r="AV225" s="14" t="s">
        <v>147</v>
      </c>
      <c r="AW225" s="14" t="s">
        <v>34</v>
      </c>
      <c r="AX225" s="14" t="s">
        <v>86</v>
      </c>
      <c r="AY225" s="272" t="s">
        <v>142</v>
      </c>
    </row>
    <row r="226" s="2" customFormat="1" ht="21.75" customHeight="1">
      <c r="A226" s="39"/>
      <c r="B226" s="40"/>
      <c r="C226" s="236" t="s">
        <v>226</v>
      </c>
      <c r="D226" s="236" t="s">
        <v>144</v>
      </c>
      <c r="E226" s="237" t="s">
        <v>227</v>
      </c>
      <c r="F226" s="238" t="s">
        <v>228</v>
      </c>
      <c r="G226" s="239" t="s">
        <v>90</v>
      </c>
      <c r="H226" s="240">
        <v>10.34</v>
      </c>
      <c r="I226" s="241"/>
      <c r="J226" s="242">
        <f>ROUND(I226*H226,2)</f>
        <v>0</v>
      </c>
      <c r="K226" s="243"/>
      <c r="L226" s="45"/>
      <c r="M226" s="244" t="s">
        <v>1</v>
      </c>
      <c r="N226" s="245" t="s">
        <v>44</v>
      </c>
      <c r="O226" s="92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8" t="s">
        <v>147</v>
      </c>
      <c r="AT226" s="248" t="s">
        <v>144</v>
      </c>
      <c r="AU226" s="248" t="s">
        <v>148</v>
      </c>
      <c r="AY226" s="18" t="s">
        <v>142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8" t="s">
        <v>148</v>
      </c>
      <c r="BK226" s="249">
        <f>ROUND(I226*H226,2)</f>
        <v>0</v>
      </c>
      <c r="BL226" s="18" t="s">
        <v>147</v>
      </c>
      <c r="BM226" s="248" t="s">
        <v>229</v>
      </c>
    </row>
    <row r="227" s="13" customFormat="1">
      <c r="A227" s="13"/>
      <c r="B227" s="250"/>
      <c r="C227" s="251"/>
      <c r="D227" s="252" t="s">
        <v>150</v>
      </c>
      <c r="E227" s="253" t="s">
        <v>1</v>
      </c>
      <c r="F227" s="254" t="s">
        <v>230</v>
      </c>
      <c r="G227" s="251"/>
      <c r="H227" s="255">
        <v>3.4649999999999999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150</v>
      </c>
      <c r="AU227" s="261" t="s">
        <v>148</v>
      </c>
      <c r="AV227" s="13" t="s">
        <v>148</v>
      </c>
      <c r="AW227" s="13" t="s">
        <v>34</v>
      </c>
      <c r="AX227" s="13" t="s">
        <v>78</v>
      </c>
      <c r="AY227" s="261" t="s">
        <v>142</v>
      </c>
    </row>
    <row r="228" s="13" customFormat="1">
      <c r="A228" s="13"/>
      <c r="B228" s="250"/>
      <c r="C228" s="251"/>
      <c r="D228" s="252" t="s">
        <v>150</v>
      </c>
      <c r="E228" s="253" t="s">
        <v>1</v>
      </c>
      <c r="F228" s="254" t="s">
        <v>231</v>
      </c>
      <c r="G228" s="251"/>
      <c r="H228" s="255">
        <v>3.4649999999999999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150</v>
      </c>
      <c r="AU228" s="261" t="s">
        <v>148</v>
      </c>
      <c r="AV228" s="13" t="s">
        <v>148</v>
      </c>
      <c r="AW228" s="13" t="s">
        <v>34</v>
      </c>
      <c r="AX228" s="13" t="s">
        <v>78</v>
      </c>
      <c r="AY228" s="261" t="s">
        <v>142</v>
      </c>
    </row>
    <row r="229" s="13" customFormat="1">
      <c r="A229" s="13"/>
      <c r="B229" s="250"/>
      <c r="C229" s="251"/>
      <c r="D229" s="252" t="s">
        <v>150</v>
      </c>
      <c r="E229" s="253" t="s">
        <v>1</v>
      </c>
      <c r="F229" s="254" t="s">
        <v>232</v>
      </c>
      <c r="G229" s="251"/>
      <c r="H229" s="255">
        <v>2.8700000000000001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150</v>
      </c>
      <c r="AU229" s="261" t="s">
        <v>148</v>
      </c>
      <c r="AV229" s="13" t="s">
        <v>148</v>
      </c>
      <c r="AW229" s="13" t="s">
        <v>34</v>
      </c>
      <c r="AX229" s="13" t="s">
        <v>78</v>
      </c>
      <c r="AY229" s="261" t="s">
        <v>142</v>
      </c>
    </row>
    <row r="230" s="13" customFormat="1">
      <c r="A230" s="13"/>
      <c r="B230" s="250"/>
      <c r="C230" s="251"/>
      <c r="D230" s="252" t="s">
        <v>150</v>
      </c>
      <c r="E230" s="253" t="s">
        <v>1</v>
      </c>
      <c r="F230" s="254" t="s">
        <v>233</v>
      </c>
      <c r="G230" s="251"/>
      <c r="H230" s="255">
        <v>0.54000000000000004</v>
      </c>
      <c r="I230" s="256"/>
      <c r="J230" s="251"/>
      <c r="K230" s="251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150</v>
      </c>
      <c r="AU230" s="261" t="s">
        <v>148</v>
      </c>
      <c r="AV230" s="13" t="s">
        <v>148</v>
      </c>
      <c r="AW230" s="13" t="s">
        <v>34</v>
      </c>
      <c r="AX230" s="13" t="s">
        <v>78</v>
      </c>
      <c r="AY230" s="261" t="s">
        <v>142</v>
      </c>
    </row>
    <row r="231" s="14" customFormat="1">
      <c r="A231" s="14"/>
      <c r="B231" s="262"/>
      <c r="C231" s="263"/>
      <c r="D231" s="252" t="s">
        <v>150</v>
      </c>
      <c r="E231" s="264" t="s">
        <v>1</v>
      </c>
      <c r="F231" s="265" t="s">
        <v>157</v>
      </c>
      <c r="G231" s="263"/>
      <c r="H231" s="266">
        <v>10.34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2" t="s">
        <v>150</v>
      </c>
      <c r="AU231" s="272" t="s">
        <v>148</v>
      </c>
      <c r="AV231" s="14" t="s">
        <v>147</v>
      </c>
      <c r="AW231" s="14" t="s">
        <v>34</v>
      </c>
      <c r="AX231" s="14" t="s">
        <v>86</v>
      </c>
      <c r="AY231" s="272" t="s">
        <v>142</v>
      </c>
    </row>
    <row r="232" s="2" customFormat="1" ht="21.75" customHeight="1">
      <c r="A232" s="39"/>
      <c r="B232" s="40"/>
      <c r="C232" s="236" t="s">
        <v>234</v>
      </c>
      <c r="D232" s="236" t="s">
        <v>144</v>
      </c>
      <c r="E232" s="237" t="s">
        <v>235</v>
      </c>
      <c r="F232" s="238" t="s">
        <v>236</v>
      </c>
      <c r="G232" s="239" t="s">
        <v>90</v>
      </c>
      <c r="H232" s="240">
        <v>61.021999999999998</v>
      </c>
      <c r="I232" s="241"/>
      <c r="J232" s="242">
        <f>ROUND(I232*H232,2)</f>
        <v>0</v>
      </c>
      <c r="K232" s="243"/>
      <c r="L232" s="45"/>
      <c r="M232" s="244" t="s">
        <v>1</v>
      </c>
      <c r="N232" s="245" t="s">
        <v>44</v>
      </c>
      <c r="O232" s="92"/>
      <c r="P232" s="246">
        <f>O232*H232</f>
        <v>0</v>
      </c>
      <c r="Q232" s="246">
        <v>0.094500000000000001</v>
      </c>
      <c r="R232" s="246">
        <f>Q232*H232</f>
        <v>5.7665790000000001</v>
      </c>
      <c r="S232" s="246">
        <v>0</v>
      </c>
      <c r="T232" s="24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8" t="s">
        <v>147</v>
      </c>
      <c r="AT232" s="248" t="s">
        <v>144</v>
      </c>
      <c r="AU232" s="248" t="s">
        <v>148</v>
      </c>
      <c r="AY232" s="18" t="s">
        <v>142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8" t="s">
        <v>148</v>
      </c>
      <c r="BK232" s="249">
        <f>ROUND(I232*H232,2)</f>
        <v>0</v>
      </c>
      <c r="BL232" s="18" t="s">
        <v>147</v>
      </c>
      <c r="BM232" s="248" t="s">
        <v>237</v>
      </c>
    </row>
    <row r="233" s="13" customFormat="1">
      <c r="A233" s="13"/>
      <c r="B233" s="250"/>
      <c r="C233" s="251"/>
      <c r="D233" s="252" t="s">
        <v>150</v>
      </c>
      <c r="E233" s="253" t="s">
        <v>1</v>
      </c>
      <c r="F233" s="254" t="s">
        <v>172</v>
      </c>
      <c r="G233" s="251"/>
      <c r="H233" s="255">
        <v>13.800000000000001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150</v>
      </c>
      <c r="AU233" s="261" t="s">
        <v>148</v>
      </c>
      <c r="AV233" s="13" t="s">
        <v>148</v>
      </c>
      <c r="AW233" s="13" t="s">
        <v>34</v>
      </c>
      <c r="AX233" s="13" t="s">
        <v>78</v>
      </c>
      <c r="AY233" s="261" t="s">
        <v>142</v>
      </c>
    </row>
    <row r="234" s="13" customFormat="1">
      <c r="A234" s="13"/>
      <c r="B234" s="250"/>
      <c r="C234" s="251"/>
      <c r="D234" s="252" t="s">
        <v>150</v>
      </c>
      <c r="E234" s="253" t="s">
        <v>1</v>
      </c>
      <c r="F234" s="254" t="s">
        <v>173</v>
      </c>
      <c r="G234" s="251"/>
      <c r="H234" s="255">
        <v>16.184999999999999</v>
      </c>
      <c r="I234" s="256"/>
      <c r="J234" s="251"/>
      <c r="K234" s="251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150</v>
      </c>
      <c r="AU234" s="261" t="s">
        <v>148</v>
      </c>
      <c r="AV234" s="13" t="s">
        <v>148</v>
      </c>
      <c r="AW234" s="13" t="s">
        <v>34</v>
      </c>
      <c r="AX234" s="13" t="s">
        <v>78</v>
      </c>
      <c r="AY234" s="261" t="s">
        <v>142</v>
      </c>
    </row>
    <row r="235" s="13" customFormat="1">
      <c r="A235" s="13"/>
      <c r="B235" s="250"/>
      <c r="C235" s="251"/>
      <c r="D235" s="252" t="s">
        <v>150</v>
      </c>
      <c r="E235" s="253" t="s">
        <v>1</v>
      </c>
      <c r="F235" s="254" t="s">
        <v>174</v>
      </c>
      <c r="G235" s="251"/>
      <c r="H235" s="255">
        <v>14.773999999999999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150</v>
      </c>
      <c r="AU235" s="261" t="s">
        <v>148</v>
      </c>
      <c r="AV235" s="13" t="s">
        <v>148</v>
      </c>
      <c r="AW235" s="13" t="s">
        <v>34</v>
      </c>
      <c r="AX235" s="13" t="s">
        <v>78</v>
      </c>
      <c r="AY235" s="261" t="s">
        <v>142</v>
      </c>
    </row>
    <row r="236" s="13" customFormat="1">
      <c r="A236" s="13"/>
      <c r="B236" s="250"/>
      <c r="C236" s="251"/>
      <c r="D236" s="252" t="s">
        <v>150</v>
      </c>
      <c r="E236" s="253" t="s">
        <v>1</v>
      </c>
      <c r="F236" s="254" t="s">
        <v>175</v>
      </c>
      <c r="G236" s="251"/>
      <c r="H236" s="255">
        <v>8.3699999999999992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150</v>
      </c>
      <c r="AU236" s="261" t="s">
        <v>148</v>
      </c>
      <c r="AV236" s="13" t="s">
        <v>148</v>
      </c>
      <c r="AW236" s="13" t="s">
        <v>34</v>
      </c>
      <c r="AX236" s="13" t="s">
        <v>78</v>
      </c>
      <c r="AY236" s="261" t="s">
        <v>142</v>
      </c>
    </row>
    <row r="237" s="13" customFormat="1">
      <c r="A237" s="13"/>
      <c r="B237" s="250"/>
      <c r="C237" s="251"/>
      <c r="D237" s="252" t="s">
        <v>150</v>
      </c>
      <c r="E237" s="253" t="s">
        <v>1</v>
      </c>
      <c r="F237" s="254" t="s">
        <v>176</v>
      </c>
      <c r="G237" s="251"/>
      <c r="H237" s="255">
        <v>1.488</v>
      </c>
      <c r="I237" s="256"/>
      <c r="J237" s="251"/>
      <c r="K237" s="251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150</v>
      </c>
      <c r="AU237" s="261" t="s">
        <v>148</v>
      </c>
      <c r="AV237" s="13" t="s">
        <v>148</v>
      </c>
      <c r="AW237" s="13" t="s">
        <v>34</v>
      </c>
      <c r="AX237" s="13" t="s">
        <v>78</v>
      </c>
      <c r="AY237" s="261" t="s">
        <v>142</v>
      </c>
    </row>
    <row r="238" s="13" customFormat="1">
      <c r="A238" s="13"/>
      <c r="B238" s="250"/>
      <c r="C238" s="251"/>
      <c r="D238" s="252" t="s">
        <v>150</v>
      </c>
      <c r="E238" s="253" t="s">
        <v>1</v>
      </c>
      <c r="F238" s="254" t="s">
        <v>177</v>
      </c>
      <c r="G238" s="251"/>
      <c r="H238" s="255">
        <v>3.2999999999999998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150</v>
      </c>
      <c r="AU238" s="261" t="s">
        <v>148</v>
      </c>
      <c r="AV238" s="13" t="s">
        <v>148</v>
      </c>
      <c r="AW238" s="13" t="s">
        <v>34</v>
      </c>
      <c r="AX238" s="13" t="s">
        <v>78</v>
      </c>
      <c r="AY238" s="261" t="s">
        <v>142</v>
      </c>
    </row>
    <row r="239" s="13" customFormat="1">
      <c r="A239" s="13"/>
      <c r="B239" s="250"/>
      <c r="C239" s="251"/>
      <c r="D239" s="252" t="s">
        <v>150</v>
      </c>
      <c r="E239" s="253" t="s">
        <v>1</v>
      </c>
      <c r="F239" s="254" t="s">
        <v>178</v>
      </c>
      <c r="G239" s="251"/>
      <c r="H239" s="255">
        <v>3.105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150</v>
      </c>
      <c r="AU239" s="261" t="s">
        <v>148</v>
      </c>
      <c r="AV239" s="13" t="s">
        <v>148</v>
      </c>
      <c r="AW239" s="13" t="s">
        <v>34</v>
      </c>
      <c r="AX239" s="13" t="s">
        <v>78</v>
      </c>
      <c r="AY239" s="261" t="s">
        <v>142</v>
      </c>
    </row>
    <row r="240" s="14" customFormat="1">
      <c r="A240" s="14"/>
      <c r="B240" s="262"/>
      <c r="C240" s="263"/>
      <c r="D240" s="252" t="s">
        <v>150</v>
      </c>
      <c r="E240" s="264" t="s">
        <v>1</v>
      </c>
      <c r="F240" s="265" t="s">
        <v>157</v>
      </c>
      <c r="G240" s="263"/>
      <c r="H240" s="266">
        <v>61.021999999999991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150</v>
      </c>
      <c r="AU240" s="272" t="s">
        <v>148</v>
      </c>
      <c r="AV240" s="14" t="s">
        <v>147</v>
      </c>
      <c r="AW240" s="14" t="s">
        <v>34</v>
      </c>
      <c r="AX240" s="14" t="s">
        <v>86</v>
      </c>
      <c r="AY240" s="272" t="s">
        <v>142</v>
      </c>
    </row>
    <row r="241" s="2" customFormat="1" ht="16.5" customHeight="1">
      <c r="A241" s="39"/>
      <c r="B241" s="40"/>
      <c r="C241" s="236" t="s">
        <v>8</v>
      </c>
      <c r="D241" s="236" t="s">
        <v>144</v>
      </c>
      <c r="E241" s="237" t="s">
        <v>238</v>
      </c>
      <c r="F241" s="238" t="s">
        <v>239</v>
      </c>
      <c r="G241" s="239" t="s">
        <v>90</v>
      </c>
      <c r="H241" s="240">
        <v>61.021999999999998</v>
      </c>
      <c r="I241" s="241"/>
      <c r="J241" s="242">
        <f>ROUND(I241*H241,2)</f>
        <v>0</v>
      </c>
      <c r="K241" s="243"/>
      <c r="L241" s="45"/>
      <c r="M241" s="244" t="s">
        <v>1</v>
      </c>
      <c r="N241" s="245" t="s">
        <v>44</v>
      </c>
      <c r="O241" s="92"/>
      <c r="P241" s="246">
        <f>O241*H241</f>
        <v>0</v>
      </c>
      <c r="Q241" s="246">
        <v>0.00012999999999999999</v>
      </c>
      <c r="R241" s="246">
        <f>Q241*H241</f>
        <v>0.0079328599999999999</v>
      </c>
      <c r="S241" s="246">
        <v>0</v>
      </c>
      <c r="T241" s="24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8" t="s">
        <v>147</v>
      </c>
      <c r="AT241" s="248" t="s">
        <v>144</v>
      </c>
      <c r="AU241" s="248" t="s">
        <v>148</v>
      </c>
      <c r="AY241" s="18" t="s">
        <v>142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8" t="s">
        <v>148</v>
      </c>
      <c r="BK241" s="249">
        <f>ROUND(I241*H241,2)</f>
        <v>0</v>
      </c>
      <c r="BL241" s="18" t="s">
        <v>147</v>
      </c>
      <c r="BM241" s="248" t="s">
        <v>240</v>
      </c>
    </row>
    <row r="242" s="13" customFormat="1">
      <c r="A242" s="13"/>
      <c r="B242" s="250"/>
      <c r="C242" s="251"/>
      <c r="D242" s="252" t="s">
        <v>150</v>
      </c>
      <c r="E242" s="253" t="s">
        <v>1</v>
      </c>
      <c r="F242" s="254" t="s">
        <v>172</v>
      </c>
      <c r="G242" s="251"/>
      <c r="H242" s="255">
        <v>13.800000000000001</v>
      </c>
      <c r="I242" s="256"/>
      <c r="J242" s="251"/>
      <c r="K242" s="251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150</v>
      </c>
      <c r="AU242" s="261" t="s">
        <v>148</v>
      </c>
      <c r="AV242" s="13" t="s">
        <v>148</v>
      </c>
      <c r="AW242" s="13" t="s">
        <v>34</v>
      </c>
      <c r="AX242" s="13" t="s">
        <v>78</v>
      </c>
      <c r="AY242" s="261" t="s">
        <v>142</v>
      </c>
    </row>
    <row r="243" s="13" customFormat="1">
      <c r="A243" s="13"/>
      <c r="B243" s="250"/>
      <c r="C243" s="251"/>
      <c r="D243" s="252" t="s">
        <v>150</v>
      </c>
      <c r="E243" s="253" t="s">
        <v>1</v>
      </c>
      <c r="F243" s="254" t="s">
        <v>173</v>
      </c>
      <c r="G243" s="251"/>
      <c r="H243" s="255">
        <v>16.184999999999999</v>
      </c>
      <c r="I243" s="256"/>
      <c r="J243" s="251"/>
      <c r="K243" s="251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150</v>
      </c>
      <c r="AU243" s="261" t="s">
        <v>148</v>
      </c>
      <c r="AV243" s="13" t="s">
        <v>148</v>
      </c>
      <c r="AW243" s="13" t="s">
        <v>34</v>
      </c>
      <c r="AX243" s="13" t="s">
        <v>78</v>
      </c>
      <c r="AY243" s="261" t="s">
        <v>142</v>
      </c>
    </row>
    <row r="244" s="13" customFormat="1">
      <c r="A244" s="13"/>
      <c r="B244" s="250"/>
      <c r="C244" s="251"/>
      <c r="D244" s="252" t="s">
        <v>150</v>
      </c>
      <c r="E244" s="253" t="s">
        <v>1</v>
      </c>
      <c r="F244" s="254" t="s">
        <v>174</v>
      </c>
      <c r="G244" s="251"/>
      <c r="H244" s="255">
        <v>14.773999999999999</v>
      </c>
      <c r="I244" s="256"/>
      <c r="J244" s="251"/>
      <c r="K244" s="251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150</v>
      </c>
      <c r="AU244" s="261" t="s">
        <v>148</v>
      </c>
      <c r="AV244" s="13" t="s">
        <v>148</v>
      </c>
      <c r="AW244" s="13" t="s">
        <v>34</v>
      </c>
      <c r="AX244" s="13" t="s">
        <v>78</v>
      </c>
      <c r="AY244" s="261" t="s">
        <v>142</v>
      </c>
    </row>
    <row r="245" s="13" customFormat="1">
      <c r="A245" s="13"/>
      <c r="B245" s="250"/>
      <c r="C245" s="251"/>
      <c r="D245" s="252" t="s">
        <v>150</v>
      </c>
      <c r="E245" s="253" t="s">
        <v>1</v>
      </c>
      <c r="F245" s="254" t="s">
        <v>175</v>
      </c>
      <c r="G245" s="251"/>
      <c r="H245" s="255">
        <v>8.3699999999999992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150</v>
      </c>
      <c r="AU245" s="261" t="s">
        <v>148</v>
      </c>
      <c r="AV245" s="13" t="s">
        <v>148</v>
      </c>
      <c r="AW245" s="13" t="s">
        <v>34</v>
      </c>
      <c r="AX245" s="13" t="s">
        <v>78</v>
      </c>
      <c r="AY245" s="261" t="s">
        <v>142</v>
      </c>
    </row>
    <row r="246" s="13" customFormat="1">
      <c r="A246" s="13"/>
      <c r="B246" s="250"/>
      <c r="C246" s="251"/>
      <c r="D246" s="252" t="s">
        <v>150</v>
      </c>
      <c r="E246" s="253" t="s">
        <v>1</v>
      </c>
      <c r="F246" s="254" t="s">
        <v>176</v>
      </c>
      <c r="G246" s="251"/>
      <c r="H246" s="255">
        <v>1.488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150</v>
      </c>
      <c r="AU246" s="261" t="s">
        <v>148</v>
      </c>
      <c r="AV246" s="13" t="s">
        <v>148</v>
      </c>
      <c r="AW246" s="13" t="s">
        <v>34</v>
      </c>
      <c r="AX246" s="13" t="s">
        <v>78</v>
      </c>
      <c r="AY246" s="261" t="s">
        <v>142</v>
      </c>
    </row>
    <row r="247" s="13" customFormat="1">
      <c r="A247" s="13"/>
      <c r="B247" s="250"/>
      <c r="C247" s="251"/>
      <c r="D247" s="252" t="s">
        <v>150</v>
      </c>
      <c r="E247" s="253" t="s">
        <v>1</v>
      </c>
      <c r="F247" s="254" t="s">
        <v>177</v>
      </c>
      <c r="G247" s="251"/>
      <c r="H247" s="255">
        <v>3.2999999999999998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150</v>
      </c>
      <c r="AU247" s="261" t="s">
        <v>148</v>
      </c>
      <c r="AV247" s="13" t="s">
        <v>148</v>
      </c>
      <c r="AW247" s="13" t="s">
        <v>34</v>
      </c>
      <c r="AX247" s="13" t="s">
        <v>78</v>
      </c>
      <c r="AY247" s="261" t="s">
        <v>142</v>
      </c>
    </row>
    <row r="248" s="13" customFormat="1">
      <c r="A248" s="13"/>
      <c r="B248" s="250"/>
      <c r="C248" s="251"/>
      <c r="D248" s="252" t="s">
        <v>150</v>
      </c>
      <c r="E248" s="253" t="s">
        <v>1</v>
      </c>
      <c r="F248" s="254" t="s">
        <v>178</v>
      </c>
      <c r="G248" s="251"/>
      <c r="H248" s="255">
        <v>3.105</v>
      </c>
      <c r="I248" s="256"/>
      <c r="J248" s="251"/>
      <c r="K248" s="251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150</v>
      </c>
      <c r="AU248" s="261" t="s">
        <v>148</v>
      </c>
      <c r="AV248" s="13" t="s">
        <v>148</v>
      </c>
      <c r="AW248" s="13" t="s">
        <v>34</v>
      </c>
      <c r="AX248" s="13" t="s">
        <v>78</v>
      </c>
      <c r="AY248" s="261" t="s">
        <v>142</v>
      </c>
    </row>
    <row r="249" s="14" customFormat="1">
      <c r="A249" s="14"/>
      <c r="B249" s="262"/>
      <c r="C249" s="263"/>
      <c r="D249" s="252" t="s">
        <v>150</v>
      </c>
      <c r="E249" s="264" t="s">
        <v>1</v>
      </c>
      <c r="F249" s="265" t="s">
        <v>157</v>
      </c>
      <c r="G249" s="263"/>
      <c r="H249" s="266">
        <v>61.021999999999991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2" t="s">
        <v>150</v>
      </c>
      <c r="AU249" s="272" t="s">
        <v>148</v>
      </c>
      <c r="AV249" s="14" t="s">
        <v>147</v>
      </c>
      <c r="AW249" s="14" t="s">
        <v>34</v>
      </c>
      <c r="AX249" s="14" t="s">
        <v>86</v>
      </c>
      <c r="AY249" s="272" t="s">
        <v>142</v>
      </c>
    </row>
    <row r="250" s="2" customFormat="1" ht="21.75" customHeight="1">
      <c r="A250" s="39"/>
      <c r="B250" s="40"/>
      <c r="C250" s="236" t="s">
        <v>241</v>
      </c>
      <c r="D250" s="236" t="s">
        <v>144</v>
      </c>
      <c r="E250" s="237" t="s">
        <v>242</v>
      </c>
      <c r="F250" s="238" t="s">
        <v>243</v>
      </c>
      <c r="G250" s="239" t="s">
        <v>244</v>
      </c>
      <c r="H250" s="240">
        <v>82.420000000000002</v>
      </c>
      <c r="I250" s="241"/>
      <c r="J250" s="242">
        <f>ROUND(I250*H250,2)</f>
        <v>0</v>
      </c>
      <c r="K250" s="243"/>
      <c r="L250" s="45"/>
      <c r="M250" s="244" t="s">
        <v>1</v>
      </c>
      <c r="N250" s="245" t="s">
        <v>44</v>
      </c>
      <c r="O250" s="92"/>
      <c r="P250" s="246">
        <f>O250*H250</f>
        <v>0</v>
      </c>
      <c r="Q250" s="246">
        <v>2.0000000000000002E-05</v>
      </c>
      <c r="R250" s="246">
        <f>Q250*H250</f>
        <v>0.0016484000000000002</v>
      </c>
      <c r="S250" s="246">
        <v>0</v>
      </c>
      <c r="T250" s="24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8" t="s">
        <v>147</v>
      </c>
      <c r="AT250" s="248" t="s">
        <v>144</v>
      </c>
      <c r="AU250" s="248" t="s">
        <v>148</v>
      </c>
      <c r="AY250" s="18" t="s">
        <v>142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8" t="s">
        <v>148</v>
      </c>
      <c r="BK250" s="249">
        <f>ROUND(I250*H250,2)</f>
        <v>0</v>
      </c>
      <c r="BL250" s="18" t="s">
        <v>147</v>
      </c>
      <c r="BM250" s="248" t="s">
        <v>245</v>
      </c>
    </row>
    <row r="251" s="13" customFormat="1">
      <c r="A251" s="13"/>
      <c r="B251" s="250"/>
      <c r="C251" s="251"/>
      <c r="D251" s="252" t="s">
        <v>150</v>
      </c>
      <c r="E251" s="253" t="s">
        <v>1</v>
      </c>
      <c r="F251" s="254" t="s">
        <v>246</v>
      </c>
      <c r="G251" s="251"/>
      <c r="H251" s="255">
        <v>15.4</v>
      </c>
      <c r="I251" s="256"/>
      <c r="J251" s="251"/>
      <c r="K251" s="251"/>
      <c r="L251" s="257"/>
      <c r="M251" s="258"/>
      <c r="N251" s="259"/>
      <c r="O251" s="259"/>
      <c r="P251" s="259"/>
      <c r="Q251" s="259"/>
      <c r="R251" s="259"/>
      <c r="S251" s="259"/>
      <c r="T251" s="26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1" t="s">
        <v>150</v>
      </c>
      <c r="AU251" s="261" t="s">
        <v>148</v>
      </c>
      <c r="AV251" s="13" t="s">
        <v>148</v>
      </c>
      <c r="AW251" s="13" t="s">
        <v>34</v>
      </c>
      <c r="AX251" s="13" t="s">
        <v>78</v>
      </c>
      <c r="AY251" s="261" t="s">
        <v>142</v>
      </c>
    </row>
    <row r="252" s="13" customFormat="1">
      <c r="A252" s="13"/>
      <c r="B252" s="250"/>
      <c r="C252" s="251"/>
      <c r="D252" s="252" t="s">
        <v>150</v>
      </c>
      <c r="E252" s="253" t="s">
        <v>1</v>
      </c>
      <c r="F252" s="254" t="s">
        <v>247</v>
      </c>
      <c r="G252" s="251"/>
      <c r="H252" s="255">
        <v>16.100000000000001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150</v>
      </c>
      <c r="AU252" s="261" t="s">
        <v>148</v>
      </c>
      <c r="AV252" s="13" t="s">
        <v>148</v>
      </c>
      <c r="AW252" s="13" t="s">
        <v>34</v>
      </c>
      <c r="AX252" s="13" t="s">
        <v>78</v>
      </c>
      <c r="AY252" s="261" t="s">
        <v>142</v>
      </c>
    </row>
    <row r="253" s="13" customFormat="1">
      <c r="A253" s="13"/>
      <c r="B253" s="250"/>
      <c r="C253" s="251"/>
      <c r="D253" s="252" t="s">
        <v>150</v>
      </c>
      <c r="E253" s="253" t="s">
        <v>1</v>
      </c>
      <c r="F253" s="254" t="s">
        <v>248</v>
      </c>
      <c r="G253" s="251"/>
      <c r="H253" s="255">
        <v>15.42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150</v>
      </c>
      <c r="AU253" s="261" t="s">
        <v>148</v>
      </c>
      <c r="AV253" s="13" t="s">
        <v>148</v>
      </c>
      <c r="AW253" s="13" t="s">
        <v>34</v>
      </c>
      <c r="AX253" s="13" t="s">
        <v>78</v>
      </c>
      <c r="AY253" s="261" t="s">
        <v>142</v>
      </c>
    </row>
    <row r="254" s="13" customFormat="1">
      <c r="A254" s="13"/>
      <c r="B254" s="250"/>
      <c r="C254" s="251"/>
      <c r="D254" s="252" t="s">
        <v>150</v>
      </c>
      <c r="E254" s="253" t="s">
        <v>1</v>
      </c>
      <c r="F254" s="254" t="s">
        <v>249</v>
      </c>
      <c r="G254" s="251"/>
      <c r="H254" s="255">
        <v>15.4</v>
      </c>
      <c r="I254" s="256"/>
      <c r="J254" s="251"/>
      <c r="K254" s="251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150</v>
      </c>
      <c r="AU254" s="261" t="s">
        <v>148</v>
      </c>
      <c r="AV254" s="13" t="s">
        <v>148</v>
      </c>
      <c r="AW254" s="13" t="s">
        <v>34</v>
      </c>
      <c r="AX254" s="13" t="s">
        <v>78</v>
      </c>
      <c r="AY254" s="261" t="s">
        <v>142</v>
      </c>
    </row>
    <row r="255" s="13" customFormat="1">
      <c r="A255" s="13"/>
      <c r="B255" s="250"/>
      <c r="C255" s="251"/>
      <c r="D255" s="252" t="s">
        <v>150</v>
      </c>
      <c r="E255" s="253" t="s">
        <v>1</v>
      </c>
      <c r="F255" s="254" t="s">
        <v>250</v>
      </c>
      <c r="G255" s="251"/>
      <c r="H255" s="255">
        <v>5.2000000000000002</v>
      </c>
      <c r="I255" s="256"/>
      <c r="J255" s="251"/>
      <c r="K255" s="251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150</v>
      </c>
      <c r="AU255" s="261" t="s">
        <v>148</v>
      </c>
      <c r="AV255" s="13" t="s">
        <v>148</v>
      </c>
      <c r="AW255" s="13" t="s">
        <v>34</v>
      </c>
      <c r="AX255" s="13" t="s">
        <v>78</v>
      </c>
      <c r="AY255" s="261" t="s">
        <v>142</v>
      </c>
    </row>
    <row r="256" s="13" customFormat="1">
      <c r="A256" s="13"/>
      <c r="B256" s="250"/>
      <c r="C256" s="251"/>
      <c r="D256" s="252" t="s">
        <v>150</v>
      </c>
      <c r="E256" s="253" t="s">
        <v>1</v>
      </c>
      <c r="F256" s="254" t="s">
        <v>251</v>
      </c>
      <c r="G256" s="251"/>
      <c r="H256" s="255">
        <v>7.2000000000000002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150</v>
      </c>
      <c r="AU256" s="261" t="s">
        <v>148</v>
      </c>
      <c r="AV256" s="13" t="s">
        <v>148</v>
      </c>
      <c r="AW256" s="13" t="s">
        <v>34</v>
      </c>
      <c r="AX256" s="13" t="s">
        <v>78</v>
      </c>
      <c r="AY256" s="261" t="s">
        <v>142</v>
      </c>
    </row>
    <row r="257" s="13" customFormat="1">
      <c r="A257" s="13"/>
      <c r="B257" s="250"/>
      <c r="C257" s="251"/>
      <c r="D257" s="252" t="s">
        <v>150</v>
      </c>
      <c r="E257" s="253" t="s">
        <v>1</v>
      </c>
      <c r="F257" s="254" t="s">
        <v>252</v>
      </c>
      <c r="G257" s="251"/>
      <c r="H257" s="255">
        <v>7.7000000000000002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150</v>
      </c>
      <c r="AU257" s="261" t="s">
        <v>148</v>
      </c>
      <c r="AV257" s="13" t="s">
        <v>148</v>
      </c>
      <c r="AW257" s="13" t="s">
        <v>34</v>
      </c>
      <c r="AX257" s="13" t="s">
        <v>78</v>
      </c>
      <c r="AY257" s="261" t="s">
        <v>142</v>
      </c>
    </row>
    <row r="258" s="14" customFormat="1">
      <c r="A258" s="14"/>
      <c r="B258" s="262"/>
      <c r="C258" s="263"/>
      <c r="D258" s="252" t="s">
        <v>150</v>
      </c>
      <c r="E258" s="264" t="s">
        <v>1</v>
      </c>
      <c r="F258" s="265" t="s">
        <v>157</v>
      </c>
      <c r="G258" s="263"/>
      <c r="H258" s="266">
        <v>82.420000000000002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150</v>
      </c>
      <c r="AU258" s="272" t="s">
        <v>148</v>
      </c>
      <c r="AV258" s="14" t="s">
        <v>147</v>
      </c>
      <c r="AW258" s="14" t="s">
        <v>34</v>
      </c>
      <c r="AX258" s="14" t="s">
        <v>86</v>
      </c>
      <c r="AY258" s="272" t="s">
        <v>142</v>
      </c>
    </row>
    <row r="259" s="12" customFormat="1" ht="22.8" customHeight="1">
      <c r="A259" s="12"/>
      <c r="B259" s="221"/>
      <c r="C259" s="222"/>
      <c r="D259" s="223" t="s">
        <v>77</v>
      </c>
      <c r="E259" s="234" t="s">
        <v>197</v>
      </c>
      <c r="F259" s="234" t="s">
        <v>253</v>
      </c>
      <c r="G259" s="222"/>
      <c r="H259" s="222"/>
      <c r="I259" s="225"/>
      <c r="J259" s="235">
        <f>BK259</f>
        <v>0</v>
      </c>
      <c r="K259" s="222"/>
      <c r="L259" s="226"/>
      <c r="M259" s="227"/>
      <c r="N259" s="228"/>
      <c r="O259" s="228"/>
      <c r="P259" s="229">
        <f>SUM(P260:P303)</f>
        <v>0</v>
      </c>
      <c r="Q259" s="228"/>
      <c r="R259" s="229">
        <f>SUM(R260:R303)</f>
        <v>0.0024408800000000003</v>
      </c>
      <c r="S259" s="228"/>
      <c r="T259" s="230">
        <f>SUM(T260:T303)</f>
        <v>6.6889499999999993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1" t="s">
        <v>86</v>
      </c>
      <c r="AT259" s="232" t="s">
        <v>77</v>
      </c>
      <c r="AU259" s="232" t="s">
        <v>86</v>
      </c>
      <c r="AY259" s="231" t="s">
        <v>142</v>
      </c>
      <c r="BK259" s="233">
        <f>SUM(BK260:BK303)</f>
        <v>0</v>
      </c>
    </row>
    <row r="260" s="2" customFormat="1" ht="21.75" customHeight="1">
      <c r="A260" s="39"/>
      <c r="B260" s="40"/>
      <c r="C260" s="236" t="s">
        <v>254</v>
      </c>
      <c r="D260" s="236" t="s">
        <v>144</v>
      </c>
      <c r="E260" s="237" t="s">
        <v>255</v>
      </c>
      <c r="F260" s="238" t="s">
        <v>256</v>
      </c>
      <c r="G260" s="239" t="s">
        <v>90</v>
      </c>
      <c r="H260" s="240">
        <v>61.021999999999998</v>
      </c>
      <c r="I260" s="241"/>
      <c r="J260" s="242">
        <f>ROUND(I260*H260,2)</f>
        <v>0</v>
      </c>
      <c r="K260" s="243"/>
      <c r="L260" s="45"/>
      <c r="M260" s="244" t="s">
        <v>1</v>
      </c>
      <c r="N260" s="245" t="s">
        <v>44</v>
      </c>
      <c r="O260" s="92"/>
      <c r="P260" s="246">
        <f>O260*H260</f>
        <v>0</v>
      </c>
      <c r="Q260" s="246">
        <v>4.0000000000000003E-05</v>
      </c>
      <c r="R260" s="246">
        <f>Q260*H260</f>
        <v>0.0024408800000000003</v>
      </c>
      <c r="S260" s="246">
        <v>0</v>
      </c>
      <c r="T260" s="24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8" t="s">
        <v>147</v>
      </c>
      <c r="AT260" s="248" t="s">
        <v>144</v>
      </c>
      <c r="AU260" s="248" t="s">
        <v>148</v>
      </c>
      <c r="AY260" s="18" t="s">
        <v>142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8" t="s">
        <v>148</v>
      </c>
      <c r="BK260" s="249">
        <f>ROUND(I260*H260,2)</f>
        <v>0</v>
      </c>
      <c r="BL260" s="18" t="s">
        <v>147</v>
      </c>
      <c r="BM260" s="248" t="s">
        <v>257</v>
      </c>
    </row>
    <row r="261" s="13" customFormat="1">
      <c r="A261" s="13"/>
      <c r="B261" s="250"/>
      <c r="C261" s="251"/>
      <c r="D261" s="252" t="s">
        <v>150</v>
      </c>
      <c r="E261" s="253" t="s">
        <v>1</v>
      </c>
      <c r="F261" s="254" t="s">
        <v>172</v>
      </c>
      <c r="G261" s="251"/>
      <c r="H261" s="255">
        <v>13.800000000000001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150</v>
      </c>
      <c r="AU261" s="261" t="s">
        <v>148</v>
      </c>
      <c r="AV261" s="13" t="s">
        <v>148</v>
      </c>
      <c r="AW261" s="13" t="s">
        <v>34</v>
      </c>
      <c r="AX261" s="13" t="s">
        <v>78</v>
      </c>
      <c r="AY261" s="261" t="s">
        <v>142</v>
      </c>
    </row>
    <row r="262" s="13" customFormat="1">
      <c r="A262" s="13"/>
      <c r="B262" s="250"/>
      <c r="C262" s="251"/>
      <c r="D262" s="252" t="s">
        <v>150</v>
      </c>
      <c r="E262" s="253" t="s">
        <v>1</v>
      </c>
      <c r="F262" s="254" t="s">
        <v>173</v>
      </c>
      <c r="G262" s="251"/>
      <c r="H262" s="255">
        <v>16.184999999999999</v>
      </c>
      <c r="I262" s="256"/>
      <c r="J262" s="251"/>
      <c r="K262" s="251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150</v>
      </c>
      <c r="AU262" s="261" t="s">
        <v>148</v>
      </c>
      <c r="AV262" s="13" t="s">
        <v>148</v>
      </c>
      <c r="AW262" s="13" t="s">
        <v>34</v>
      </c>
      <c r="AX262" s="13" t="s">
        <v>78</v>
      </c>
      <c r="AY262" s="261" t="s">
        <v>142</v>
      </c>
    </row>
    <row r="263" s="13" customFormat="1">
      <c r="A263" s="13"/>
      <c r="B263" s="250"/>
      <c r="C263" s="251"/>
      <c r="D263" s="252" t="s">
        <v>150</v>
      </c>
      <c r="E263" s="253" t="s">
        <v>1</v>
      </c>
      <c r="F263" s="254" t="s">
        <v>174</v>
      </c>
      <c r="G263" s="251"/>
      <c r="H263" s="255">
        <v>14.773999999999999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150</v>
      </c>
      <c r="AU263" s="261" t="s">
        <v>148</v>
      </c>
      <c r="AV263" s="13" t="s">
        <v>148</v>
      </c>
      <c r="AW263" s="13" t="s">
        <v>34</v>
      </c>
      <c r="AX263" s="13" t="s">
        <v>78</v>
      </c>
      <c r="AY263" s="261" t="s">
        <v>142</v>
      </c>
    </row>
    <row r="264" s="13" customFormat="1">
      <c r="A264" s="13"/>
      <c r="B264" s="250"/>
      <c r="C264" s="251"/>
      <c r="D264" s="252" t="s">
        <v>150</v>
      </c>
      <c r="E264" s="253" t="s">
        <v>1</v>
      </c>
      <c r="F264" s="254" t="s">
        <v>175</v>
      </c>
      <c r="G264" s="251"/>
      <c r="H264" s="255">
        <v>8.3699999999999992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150</v>
      </c>
      <c r="AU264" s="261" t="s">
        <v>148</v>
      </c>
      <c r="AV264" s="13" t="s">
        <v>148</v>
      </c>
      <c r="AW264" s="13" t="s">
        <v>34</v>
      </c>
      <c r="AX264" s="13" t="s">
        <v>78</v>
      </c>
      <c r="AY264" s="261" t="s">
        <v>142</v>
      </c>
    </row>
    <row r="265" s="13" customFormat="1">
      <c r="A265" s="13"/>
      <c r="B265" s="250"/>
      <c r="C265" s="251"/>
      <c r="D265" s="252" t="s">
        <v>150</v>
      </c>
      <c r="E265" s="253" t="s">
        <v>1</v>
      </c>
      <c r="F265" s="254" t="s">
        <v>176</v>
      </c>
      <c r="G265" s="251"/>
      <c r="H265" s="255">
        <v>1.488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150</v>
      </c>
      <c r="AU265" s="261" t="s">
        <v>148</v>
      </c>
      <c r="AV265" s="13" t="s">
        <v>148</v>
      </c>
      <c r="AW265" s="13" t="s">
        <v>34</v>
      </c>
      <c r="AX265" s="13" t="s">
        <v>78</v>
      </c>
      <c r="AY265" s="261" t="s">
        <v>142</v>
      </c>
    </row>
    <row r="266" s="13" customFormat="1">
      <c r="A266" s="13"/>
      <c r="B266" s="250"/>
      <c r="C266" s="251"/>
      <c r="D266" s="252" t="s">
        <v>150</v>
      </c>
      <c r="E266" s="253" t="s">
        <v>1</v>
      </c>
      <c r="F266" s="254" t="s">
        <v>177</v>
      </c>
      <c r="G266" s="251"/>
      <c r="H266" s="255">
        <v>3.2999999999999998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150</v>
      </c>
      <c r="AU266" s="261" t="s">
        <v>148</v>
      </c>
      <c r="AV266" s="13" t="s">
        <v>148</v>
      </c>
      <c r="AW266" s="13" t="s">
        <v>34</v>
      </c>
      <c r="AX266" s="13" t="s">
        <v>78</v>
      </c>
      <c r="AY266" s="261" t="s">
        <v>142</v>
      </c>
    </row>
    <row r="267" s="13" customFormat="1">
      <c r="A267" s="13"/>
      <c r="B267" s="250"/>
      <c r="C267" s="251"/>
      <c r="D267" s="252" t="s">
        <v>150</v>
      </c>
      <c r="E267" s="253" t="s">
        <v>1</v>
      </c>
      <c r="F267" s="254" t="s">
        <v>178</v>
      </c>
      <c r="G267" s="251"/>
      <c r="H267" s="255">
        <v>3.105</v>
      </c>
      <c r="I267" s="256"/>
      <c r="J267" s="251"/>
      <c r="K267" s="251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150</v>
      </c>
      <c r="AU267" s="261" t="s">
        <v>148</v>
      </c>
      <c r="AV267" s="13" t="s">
        <v>148</v>
      </c>
      <c r="AW267" s="13" t="s">
        <v>34</v>
      </c>
      <c r="AX267" s="13" t="s">
        <v>78</v>
      </c>
      <c r="AY267" s="261" t="s">
        <v>142</v>
      </c>
    </row>
    <row r="268" s="14" customFormat="1">
      <c r="A268" s="14"/>
      <c r="B268" s="262"/>
      <c r="C268" s="263"/>
      <c r="D268" s="252" t="s">
        <v>150</v>
      </c>
      <c r="E268" s="264" t="s">
        <v>1</v>
      </c>
      <c r="F268" s="265" t="s">
        <v>157</v>
      </c>
      <c r="G268" s="263"/>
      <c r="H268" s="266">
        <v>61.021999999999991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2" t="s">
        <v>150</v>
      </c>
      <c r="AU268" s="272" t="s">
        <v>148</v>
      </c>
      <c r="AV268" s="14" t="s">
        <v>147</v>
      </c>
      <c r="AW268" s="14" t="s">
        <v>34</v>
      </c>
      <c r="AX268" s="14" t="s">
        <v>86</v>
      </c>
      <c r="AY268" s="272" t="s">
        <v>142</v>
      </c>
    </row>
    <row r="269" s="2" customFormat="1" ht="33" customHeight="1">
      <c r="A269" s="39"/>
      <c r="B269" s="40"/>
      <c r="C269" s="236" t="s">
        <v>258</v>
      </c>
      <c r="D269" s="236" t="s">
        <v>144</v>
      </c>
      <c r="E269" s="237" t="s">
        <v>259</v>
      </c>
      <c r="F269" s="238" t="s">
        <v>260</v>
      </c>
      <c r="G269" s="239" t="s">
        <v>261</v>
      </c>
      <c r="H269" s="240">
        <v>1.5029999999999999</v>
      </c>
      <c r="I269" s="241"/>
      <c r="J269" s="242">
        <f>ROUND(I269*H269,2)</f>
        <v>0</v>
      </c>
      <c r="K269" s="243"/>
      <c r="L269" s="45"/>
      <c r="M269" s="244" t="s">
        <v>1</v>
      </c>
      <c r="N269" s="245" t="s">
        <v>44</v>
      </c>
      <c r="O269" s="92"/>
      <c r="P269" s="246">
        <f>O269*H269</f>
        <v>0</v>
      </c>
      <c r="Q269" s="246">
        <v>0</v>
      </c>
      <c r="R269" s="246">
        <f>Q269*H269</f>
        <v>0</v>
      </c>
      <c r="S269" s="246">
        <v>2.2000000000000002</v>
      </c>
      <c r="T269" s="247">
        <f>S269*H269</f>
        <v>3.3066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8" t="s">
        <v>147</v>
      </c>
      <c r="AT269" s="248" t="s">
        <v>144</v>
      </c>
      <c r="AU269" s="248" t="s">
        <v>148</v>
      </c>
      <c r="AY269" s="18" t="s">
        <v>142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8" t="s">
        <v>148</v>
      </c>
      <c r="BK269" s="249">
        <f>ROUND(I269*H269,2)</f>
        <v>0</v>
      </c>
      <c r="BL269" s="18" t="s">
        <v>147</v>
      </c>
      <c r="BM269" s="248" t="s">
        <v>262</v>
      </c>
    </row>
    <row r="270" s="13" customFormat="1">
      <c r="A270" s="13"/>
      <c r="B270" s="250"/>
      <c r="C270" s="251"/>
      <c r="D270" s="252" t="s">
        <v>150</v>
      </c>
      <c r="E270" s="253" t="s">
        <v>1</v>
      </c>
      <c r="F270" s="254" t="s">
        <v>263</v>
      </c>
      <c r="G270" s="251"/>
      <c r="H270" s="255">
        <v>0.68999999999999995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150</v>
      </c>
      <c r="AU270" s="261" t="s">
        <v>148</v>
      </c>
      <c r="AV270" s="13" t="s">
        <v>148</v>
      </c>
      <c r="AW270" s="13" t="s">
        <v>34</v>
      </c>
      <c r="AX270" s="13" t="s">
        <v>78</v>
      </c>
      <c r="AY270" s="261" t="s">
        <v>142</v>
      </c>
    </row>
    <row r="271" s="13" customFormat="1">
      <c r="A271" s="13"/>
      <c r="B271" s="250"/>
      <c r="C271" s="251"/>
      <c r="D271" s="252" t="s">
        <v>150</v>
      </c>
      <c r="E271" s="253" t="s">
        <v>1</v>
      </c>
      <c r="F271" s="254" t="s">
        <v>264</v>
      </c>
      <c r="G271" s="251"/>
      <c r="H271" s="255">
        <v>0.41899999999999998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150</v>
      </c>
      <c r="AU271" s="261" t="s">
        <v>148</v>
      </c>
      <c r="AV271" s="13" t="s">
        <v>148</v>
      </c>
      <c r="AW271" s="13" t="s">
        <v>34</v>
      </c>
      <c r="AX271" s="13" t="s">
        <v>78</v>
      </c>
      <c r="AY271" s="261" t="s">
        <v>142</v>
      </c>
    </row>
    <row r="272" s="13" customFormat="1">
      <c r="A272" s="13"/>
      <c r="B272" s="250"/>
      <c r="C272" s="251"/>
      <c r="D272" s="252" t="s">
        <v>150</v>
      </c>
      <c r="E272" s="253" t="s">
        <v>1</v>
      </c>
      <c r="F272" s="254" t="s">
        <v>265</v>
      </c>
      <c r="G272" s="251"/>
      <c r="H272" s="255">
        <v>0.073999999999999996</v>
      </c>
      <c r="I272" s="256"/>
      <c r="J272" s="251"/>
      <c r="K272" s="251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150</v>
      </c>
      <c r="AU272" s="261" t="s">
        <v>148</v>
      </c>
      <c r="AV272" s="13" t="s">
        <v>148</v>
      </c>
      <c r="AW272" s="13" t="s">
        <v>34</v>
      </c>
      <c r="AX272" s="13" t="s">
        <v>78</v>
      </c>
      <c r="AY272" s="261" t="s">
        <v>142</v>
      </c>
    </row>
    <row r="273" s="13" customFormat="1">
      <c r="A273" s="13"/>
      <c r="B273" s="250"/>
      <c r="C273" s="251"/>
      <c r="D273" s="252" t="s">
        <v>150</v>
      </c>
      <c r="E273" s="253" t="s">
        <v>1</v>
      </c>
      <c r="F273" s="254" t="s">
        <v>266</v>
      </c>
      <c r="G273" s="251"/>
      <c r="H273" s="255">
        <v>0.16500000000000001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150</v>
      </c>
      <c r="AU273" s="261" t="s">
        <v>148</v>
      </c>
      <c r="AV273" s="13" t="s">
        <v>148</v>
      </c>
      <c r="AW273" s="13" t="s">
        <v>34</v>
      </c>
      <c r="AX273" s="13" t="s">
        <v>78</v>
      </c>
      <c r="AY273" s="261" t="s">
        <v>142</v>
      </c>
    </row>
    <row r="274" s="13" customFormat="1">
      <c r="A274" s="13"/>
      <c r="B274" s="250"/>
      <c r="C274" s="251"/>
      <c r="D274" s="252" t="s">
        <v>150</v>
      </c>
      <c r="E274" s="253" t="s">
        <v>1</v>
      </c>
      <c r="F274" s="254" t="s">
        <v>267</v>
      </c>
      <c r="G274" s="251"/>
      <c r="H274" s="255">
        <v>0.155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150</v>
      </c>
      <c r="AU274" s="261" t="s">
        <v>148</v>
      </c>
      <c r="AV274" s="13" t="s">
        <v>148</v>
      </c>
      <c r="AW274" s="13" t="s">
        <v>34</v>
      </c>
      <c r="AX274" s="13" t="s">
        <v>78</v>
      </c>
      <c r="AY274" s="261" t="s">
        <v>142</v>
      </c>
    </row>
    <row r="275" s="14" customFormat="1">
      <c r="A275" s="14"/>
      <c r="B275" s="262"/>
      <c r="C275" s="263"/>
      <c r="D275" s="252" t="s">
        <v>150</v>
      </c>
      <c r="E275" s="264" t="s">
        <v>1</v>
      </c>
      <c r="F275" s="265" t="s">
        <v>157</v>
      </c>
      <c r="G275" s="263"/>
      <c r="H275" s="266">
        <v>1.5030000000000001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150</v>
      </c>
      <c r="AU275" s="272" t="s">
        <v>148</v>
      </c>
      <c r="AV275" s="14" t="s">
        <v>147</v>
      </c>
      <c r="AW275" s="14" t="s">
        <v>34</v>
      </c>
      <c r="AX275" s="14" t="s">
        <v>86</v>
      </c>
      <c r="AY275" s="272" t="s">
        <v>142</v>
      </c>
    </row>
    <row r="276" s="2" customFormat="1" ht="16.5" customHeight="1">
      <c r="A276" s="39"/>
      <c r="B276" s="40"/>
      <c r="C276" s="236" t="s">
        <v>268</v>
      </c>
      <c r="D276" s="236" t="s">
        <v>144</v>
      </c>
      <c r="E276" s="237" t="s">
        <v>269</v>
      </c>
      <c r="F276" s="238" t="s">
        <v>270</v>
      </c>
      <c r="G276" s="239" t="s">
        <v>90</v>
      </c>
      <c r="H276" s="240">
        <v>7.2000000000000002</v>
      </c>
      <c r="I276" s="241"/>
      <c r="J276" s="242">
        <f>ROUND(I276*H276,2)</f>
        <v>0</v>
      </c>
      <c r="K276" s="243"/>
      <c r="L276" s="45"/>
      <c r="M276" s="244" t="s">
        <v>1</v>
      </c>
      <c r="N276" s="245" t="s">
        <v>44</v>
      </c>
      <c r="O276" s="92"/>
      <c r="P276" s="246">
        <f>O276*H276</f>
        <v>0</v>
      </c>
      <c r="Q276" s="246">
        <v>0</v>
      </c>
      <c r="R276" s="246">
        <f>Q276*H276</f>
        <v>0</v>
      </c>
      <c r="S276" s="246">
        <v>0.087999999999999995</v>
      </c>
      <c r="T276" s="247">
        <f>S276*H276</f>
        <v>0.63359999999999994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8" t="s">
        <v>147</v>
      </c>
      <c r="AT276" s="248" t="s">
        <v>144</v>
      </c>
      <c r="AU276" s="248" t="s">
        <v>148</v>
      </c>
      <c r="AY276" s="18" t="s">
        <v>142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8" t="s">
        <v>148</v>
      </c>
      <c r="BK276" s="249">
        <f>ROUND(I276*H276,2)</f>
        <v>0</v>
      </c>
      <c r="BL276" s="18" t="s">
        <v>147</v>
      </c>
      <c r="BM276" s="248" t="s">
        <v>271</v>
      </c>
    </row>
    <row r="277" s="13" customFormat="1">
      <c r="A277" s="13"/>
      <c r="B277" s="250"/>
      <c r="C277" s="251"/>
      <c r="D277" s="252" t="s">
        <v>150</v>
      </c>
      <c r="E277" s="253" t="s">
        <v>1</v>
      </c>
      <c r="F277" s="254" t="s">
        <v>272</v>
      </c>
      <c r="G277" s="251"/>
      <c r="H277" s="255">
        <v>1.2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150</v>
      </c>
      <c r="AU277" s="261" t="s">
        <v>148</v>
      </c>
      <c r="AV277" s="13" t="s">
        <v>148</v>
      </c>
      <c r="AW277" s="13" t="s">
        <v>34</v>
      </c>
      <c r="AX277" s="13" t="s">
        <v>78</v>
      </c>
      <c r="AY277" s="261" t="s">
        <v>142</v>
      </c>
    </row>
    <row r="278" s="13" customFormat="1">
      <c r="A278" s="13"/>
      <c r="B278" s="250"/>
      <c r="C278" s="251"/>
      <c r="D278" s="252" t="s">
        <v>150</v>
      </c>
      <c r="E278" s="253" t="s">
        <v>1</v>
      </c>
      <c r="F278" s="254" t="s">
        <v>273</v>
      </c>
      <c r="G278" s="251"/>
      <c r="H278" s="255">
        <v>1.2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150</v>
      </c>
      <c r="AU278" s="261" t="s">
        <v>148</v>
      </c>
      <c r="AV278" s="13" t="s">
        <v>148</v>
      </c>
      <c r="AW278" s="13" t="s">
        <v>34</v>
      </c>
      <c r="AX278" s="13" t="s">
        <v>78</v>
      </c>
      <c r="AY278" s="261" t="s">
        <v>142</v>
      </c>
    </row>
    <row r="279" s="13" customFormat="1">
      <c r="A279" s="13"/>
      <c r="B279" s="250"/>
      <c r="C279" s="251"/>
      <c r="D279" s="252" t="s">
        <v>150</v>
      </c>
      <c r="E279" s="253" t="s">
        <v>1</v>
      </c>
      <c r="F279" s="254" t="s">
        <v>274</v>
      </c>
      <c r="G279" s="251"/>
      <c r="H279" s="255">
        <v>1.6000000000000001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150</v>
      </c>
      <c r="AU279" s="261" t="s">
        <v>148</v>
      </c>
      <c r="AV279" s="13" t="s">
        <v>148</v>
      </c>
      <c r="AW279" s="13" t="s">
        <v>34</v>
      </c>
      <c r="AX279" s="13" t="s">
        <v>78</v>
      </c>
      <c r="AY279" s="261" t="s">
        <v>142</v>
      </c>
    </row>
    <row r="280" s="13" customFormat="1">
      <c r="A280" s="13"/>
      <c r="B280" s="250"/>
      <c r="C280" s="251"/>
      <c r="D280" s="252" t="s">
        <v>150</v>
      </c>
      <c r="E280" s="253" t="s">
        <v>1</v>
      </c>
      <c r="F280" s="254" t="s">
        <v>275</v>
      </c>
      <c r="G280" s="251"/>
      <c r="H280" s="255">
        <v>1.6000000000000001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150</v>
      </c>
      <c r="AU280" s="261" t="s">
        <v>148</v>
      </c>
      <c r="AV280" s="13" t="s">
        <v>148</v>
      </c>
      <c r="AW280" s="13" t="s">
        <v>34</v>
      </c>
      <c r="AX280" s="13" t="s">
        <v>78</v>
      </c>
      <c r="AY280" s="261" t="s">
        <v>142</v>
      </c>
    </row>
    <row r="281" s="13" customFormat="1">
      <c r="A281" s="13"/>
      <c r="B281" s="250"/>
      <c r="C281" s="251"/>
      <c r="D281" s="252" t="s">
        <v>150</v>
      </c>
      <c r="E281" s="253" t="s">
        <v>1</v>
      </c>
      <c r="F281" s="254" t="s">
        <v>276</v>
      </c>
      <c r="G281" s="251"/>
      <c r="H281" s="255">
        <v>1.6000000000000001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150</v>
      </c>
      <c r="AU281" s="261" t="s">
        <v>148</v>
      </c>
      <c r="AV281" s="13" t="s">
        <v>148</v>
      </c>
      <c r="AW281" s="13" t="s">
        <v>34</v>
      </c>
      <c r="AX281" s="13" t="s">
        <v>78</v>
      </c>
      <c r="AY281" s="261" t="s">
        <v>142</v>
      </c>
    </row>
    <row r="282" s="14" customFormat="1">
      <c r="A282" s="14"/>
      <c r="B282" s="262"/>
      <c r="C282" s="263"/>
      <c r="D282" s="252" t="s">
        <v>150</v>
      </c>
      <c r="E282" s="264" t="s">
        <v>1</v>
      </c>
      <c r="F282" s="265" t="s">
        <v>157</v>
      </c>
      <c r="G282" s="263"/>
      <c r="H282" s="266">
        <v>7.1999999999999993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150</v>
      </c>
      <c r="AU282" s="272" t="s">
        <v>148</v>
      </c>
      <c r="AV282" s="14" t="s">
        <v>147</v>
      </c>
      <c r="AW282" s="14" t="s">
        <v>34</v>
      </c>
      <c r="AX282" s="14" t="s">
        <v>86</v>
      </c>
      <c r="AY282" s="272" t="s">
        <v>142</v>
      </c>
    </row>
    <row r="283" s="2" customFormat="1" ht="16.5" customHeight="1">
      <c r="A283" s="39"/>
      <c r="B283" s="40"/>
      <c r="C283" s="236" t="s">
        <v>277</v>
      </c>
      <c r="D283" s="236" t="s">
        <v>144</v>
      </c>
      <c r="E283" s="237" t="s">
        <v>278</v>
      </c>
      <c r="F283" s="238" t="s">
        <v>279</v>
      </c>
      <c r="G283" s="239" t="s">
        <v>90</v>
      </c>
      <c r="H283" s="240">
        <v>3.2000000000000002</v>
      </c>
      <c r="I283" s="241"/>
      <c r="J283" s="242">
        <f>ROUND(I283*H283,2)</f>
        <v>0</v>
      </c>
      <c r="K283" s="243"/>
      <c r="L283" s="45"/>
      <c r="M283" s="244" t="s">
        <v>1</v>
      </c>
      <c r="N283" s="245" t="s">
        <v>44</v>
      </c>
      <c r="O283" s="92"/>
      <c r="P283" s="246">
        <f>O283*H283</f>
        <v>0</v>
      </c>
      <c r="Q283" s="246">
        <v>0</v>
      </c>
      <c r="R283" s="246">
        <f>Q283*H283</f>
        <v>0</v>
      </c>
      <c r="S283" s="246">
        <v>0.067000000000000004</v>
      </c>
      <c r="T283" s="247">
        <f>S283*H283</f>
        <v>0.21440000000000004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147</v>
      </c>
      <c r="AT283" s="248" t="s">
        <v>144</v>
      </c>
      <c r="AU283" s="248" t="s">
        <v>148</v>
      </c>
      <c r="AY283" s="18" t="s">
        <v>142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148</v>
      </c>
      <c r="BK283" s="249">
        <f>ROUND(I283*H283,2)</f>
        <v>0</v>
      </c>
      <c r="BL283" s="18" t="s">
        <v>147</v>
      </c>
      <c r="BM283" s="248" t="s">
        <v>280</v>
      </c>
    </row>
    <row r="284" s="13" customFormat="1">
      <c r="A284" s="13"/>
      <c r="B284" s="250"/>
      <c r="C284" s="251"/>
      <c r="D284" s="252" t="s">
        <v>150</v>
      </c>
      <c r="E284" s="253" t="s">
        <v>1</v>
      </c>
      <c r="F284" s="254" t="s">
        <v>281</v>
      </c>
      <c r="G284" s="251"/>
      <c r="H284" s="255">
        <v>3.2000000000000002</v>
      </c>
      <c r="I284" s="256"/>
      <c r="J284" s="251"/>
      <c r="K284" s="251"/>
      <c r="L284" s="257"/>
      <c r="M284" s="258"/>
      <c r="N284" s="259"/>
      <c r="O284" s="259"/>
      <c r="P284" s="259"/>
      <c r="Q284" s="259"/>
      <c r="R284" s="259"/>
      <c r="S284" s="259"/>
      <c r="T284" s="26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1" t="s">
        <v>150</v>
      </c>
      <c r="AU284" s="261" t="s">
        <v>148</v>
      </c>
      <c r="AV284" s="13" t="s">
        <v>148</v>
      </c>
      <c r="AW284" s="13" t="s">
        <v>34</v>
      </c>
      <c r="AX284" s="13" t="s">
        <v>78</v>
      </c>
      <c r="AY284" s="261" t="s">
        <v>142</v>
      </c>
    </row>
    <row r="285" s="14" customFormat="1">
      <c r="A285" s="14"/>
      <c r="B285" s="262"/>
      <c r="C285" s="263"/>
      <c r="D285" s="252" t="s">
        <v>150</v>
      </c>
      <c r="E285" s="264" t="s">
        <v>1</v>
      </c>
      <c r="F285" s="265" t="s">
        <v>157</v>
      </c>
      <c r="G285" s="263"/>
      <c r="H285" s="266">
        <v>3.2000000000000002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150</v>
      </c>
      <c r="AU285" s="272" t="s">
        <v>148</v>
      </c>
      <c r="AV285" s="14" t="s">
        <v>147</v>
      </c>
      <c r="AW285" s="14" t="s">
        <v>34</v>
      </c>
      <c r="AX285" s="14" t="s">
        <v>86</v>
      </c>
      <c r="AY285" s="272" t="s">
        <v>142</v>
      </c>
    </row>
    <row r="286" s="2" customFormat="1" ht="21.75" customHeight="1">
      <c r="A286" s="39"/>
      <c r="B286" s="40"/>
      <c r="C286" s="236" t="s">
        <v>7</v>
      </c>
      <c r="D286" s="236" t="s">
        <v>144</v>
      </c>
      <c r="E286" s="237" t="s">
        <v>282</v>
      </c>
      <c r="F286" s="238" t="s">
        <v>283</v>
      </c>
      <c r="G286" s="239" t="s">
        <v>90</v>
      </c>
      <c r="H286" s="240">
        <v>3</v>
      </c>
      <c r="I286" s="241"/>
      <c r="J286" s="242">
        <f>ROUND(I286*H286,2)</f>
        <v>0</v>
      </c>
      <c r="K286" s="243"/>
      <c r="L286" s="45"/>
      <c r="M286" s="244" t="s">
        <v>1</v>
      </c>
      <c r="N286" s="245" t="s">
        <v>44</v>
      </c>
      <c r="O286" s="92"/>
      <c r="P286" s="246">
        <f>O286*H286</f>
        <v>0</v>
      </c>
      <c r="Q286" s="246">
        <v>0</v>
      </c>
      <c r="R286" s="246">
        <f>Q286*H286</f>
        <v>0</v>
      </c>
      <c r="S286" s="246">
        <v>0.27000000000000002</v>
      </c>
      <c r="T286" s="247">
        <f>S286*H286</f>
        <v>0.81000000000000005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8" t="s">
        <v>147</v>
      </c>
      <c r="AT286" s="248" t="s">
        <v>144</v>
      </c>
      <c r="AU286" s="248" t="s">
        <v>148</v>
      </c>
      <c r="AY286" s="18" t="s">
        <v>142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148</v>
      </c>
      <c r="BK286" s="249">
        <f>ROUND(I286*H286,2)</f>
        <v>0</v>
      </c>
      <c r="BL286" s="18" t="s">
        <v>147</v>
      </c>
      <c r="BM286" s="248" t="s">
        <v>284</v>
      </c>
    </row>
    <row r="287" s="13" customFormat="1">
      <c r="A287" s="13"/>
      <c r="B287" s="250"/>
      <c r="C287" s="251"/>
      <c r="D287" s="252" t="s">
        <v>150</v>
      </c>
      <c r="E287" s="253" t="s">
        <v>1</v>
      </c>
      <c r="F287" s="254" t="s">
        <v>151</v>
      </c>
      <c r="G287" s="251"/>
      <c r="H287" s="255">
        <v>3</v>
      </c>
      <c r="I287" s="256"/>
      <c r="J287" s="251"/>
      <c r="K287" s="251"/>
      <c r="L287" s="257"/>
      <c r="M287" s="258"/>
      <c r="N287" s="259"/>
      <c r="O287" s="259"/>
      <c r="P287" s="259"/>
      <c r="Q287" s="259"/>
      <c r="R287" s="259"/>
      <c r="S287" s="259"/>
      <c r="T287" s="26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1" t="s">
        <v>150</v>
      </c>
      <c r="AU287" s="261" t="s">
        <v>148</v>
      </c>
      <c r="AV287" s="13" t="s">
        <v>148</v>
      </c>
      <c r="AW287" s="13" t="s">
        <v>34</v>
      </c>
      <c r="AX287" s="13" t="s">
        <v>86</v>
      </c>
      <c r="AY287" s="261" t="s">
        <v>142</v>
      </c>
    </row>
    <row r="288" s="2" customFormat="1" ht="21.75" customHeight="1">
      <c r="A288" s="39"/>
      <c r="B288" s="40"/>
      <c r="C288" s="236" t="s">
        <v>285</v>
      </c>
      <c r="D288" s="236" t="s">
        <v>144</v>
      </c>
      <c r="E288" s="237" t="s">
        <v>286</v>
      </c>
      <c r="F288" s="238" t="s">
        <v>287</v>
      </c>
      <c r="G288" s="239" t="s">
        <v>244</v>
      </c>
      <c r="H288" s="240">
        <v>21.550000000000001</v>
      </c>
      <c r="I288" s="241"/>
      <c r="J288" s="242">
        <f>ROUND(I288*H288,2)</f>
        <v>0</v>
      </c>
      <c r="K288" s="243"/>
      <c r="L288" s="45"/>
      <c r="M288" s="244" t="s">
        <v>1</v>
      </c>
      <c r="N288" s="245" t="s">
        <v>44</v>
      </c>
      <c r="O288" s="92"/>
      <c r="P288" s="246">
        <f>O288*H288</f>
        <v>0</v>
      </c>
      <c r="Q288" s="246">
        <v>0</v>
      </c>
      <c r="R288" s="246">
        <f>Q288*H288</f>
        <v>0</v>
      </c>
      <c r="S288" s="246">
        <v>0.0060000000000000001</v>
      </c>
      <c r="T288" s="247">
        <f>S288*H288</f>
        <v>0.1293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8" t="s">
        <v>147</v>
      </c>
      <c r="AT288" s="248" t="s">
        <v>144</v>
      </c>
      <c r="AU288" s="248" t="s">
        <v>148</v>
      </c>
      <c r="AY288" s="18" t="s">
        <v>142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8" t="s">
        <v>148</v>
      </c>
      <c r="BK288" s="249">
        <f>ROUND(I288*H288,2)</f>
        <v>0</v>
      </c>
      <c r="BL288" s="18" t="s">
        <v>147</v>
      </c>
      <c r="BM288" s="248" t="s">
        <v>288</v>
      </c>
    </row>
    <row r="289" s="15" customFormat="1">
      <c r="A289" s="15"/>
      <c r="B289" s="273"/>
      <c r="C289" s="274"/>
      <c r="D289" s="252" t="s">
        <v>150</v>
      </c>
      <c r="E289" s="275" t="s">
        <v>1</v>
      </c>
      <c r="F289" s="276" t="s">
        <v>220</v>
      </c>
      <c r="G289" s="274"/>
      <c r="H289" s="275" t="s">
        <v>1</v>
      </c>
      <c r="I289" s="277"/>
      <c r="J289" s="274"/>
      <c r="K289" s="274"/>
      <c r="L289" s="278"/>
      <c r="M289" s="279"/>
      <c r="N289" s="280"/>
      <c r="O289" s="280"/>
      <c r="P289" s="280"/>
      <c r="Q289" s="280"/>
      <c r="R289" s="280"/>
      <c r="S289" s="280"/>
      <c r="T289" s="28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2" t="s">
        <v>150</v>
      </c>
      <c r="AU289" s="282" t="s">
        <v>148</v>
      </c>
      <c r="AV289" s="15" t="s">
        <v>86</v>
      </c>
      <c r="AW289" s="15" t="s">
        <v>34</v>
      </c>
      <c r="AX289" s="15" t="s">
        <v>78</v>
      </c>
      <c r="AY289" s="282" t="s">
        <v>142</v>
      </c>
    </row>
    <row r="290" s="13" customFormat="1">
      <c r="A290" s="13"/>
      <c r="B290" s="250"/>
      <c r="C290" s="251"/>
      <c r="D290" s="252" t="s">
        <v>150</v>
      </c>
      <c r="E290" s="253" t="s">
        <v>1</v>
      </c>
      <c r="F290" s="254" t="s">
        <v>289</v>
      </c>
      <c r="G290" s="251"/>
      <c r="H290" s="255">
        <v>3.8500000000000001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150</v>
      </c>
      <c r="AU290" s="261" t="s">
        <v>148</v>
      </c>
      <c r="AV290" s="13" t="s">
        <v>148</v>
      </c>
      <c r="AW290" s="13" t="s">
        <v>34</v>
      </c>
      <c r="AX290" s="13" t="s">
        <v>78</v>
      </c>
      <c r="AY290" s="261" t="s">
        <v>142</v>
      </c>
    </row>
    <row r="291" s="13" customFormat="1">
      <c r="A291" s="13"/>
      <c r="B291" s="250"/>
      <c r="C291" s="251"/>
      <c r="D291" s="252" t="s">
        <v>150</v>
      </c>
      <c r="E291" s="253" t="s">
        <v>1</v>
      </c>
      <c r="F291" s="254" t="s">
        <v>290</v>
      </c>
      <c r="G291" s="251"/>
      <c r="H291" s="255">
        <v>2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150</v>
      </c>
      <c r="AU291" s="261" t="s">
        <v>148</v>
      </c>
      <c r="AV291" s="13" t="s">
        <v>148</v>
      </c>
      <c r="AW291" s="13" t="s">
        <v>34</v>
      </c>
      <c r="AX291" s="13" t="s">
        <v>78</v>
      </c>
      <c r="AY291" s="261" t="s">
        <v>142</v>
      </c>
    </row>
    <row r="292" s="16" customFormat="1">
      <c r="A292" s="16"/>
      <c r="B292" s="283"/>
      <c r="C292" s="284"/>
      <c r="D292" s="252" t="s">
        <v>150</v>
      </c>
      <c r="E292" s="285" t="s">
        <v>1</v>
      </c>
      <c r="F292" s="286" t="s">
        <v>223</v>
      </c>
      <c r="G292" s="284"/>
      <c r="H292" s="287">
        <v>5.8499999999999996</v>
      </c>
      <c r="I292" s="288"/>
      <c r="J292" s="284"/>
      <c r="K292" s="284"/>
      <c r="L292" s="289"/>
      <c r="M292" s="290"/>
      <c r="N292" s="291"/>
      <c r="O292" s="291"/>
      <c r="P292" s="291"/>
      <c r="Q292" s="291"/>
      <c r="R292" s="291"/>
      <c r="S292" s="291"/>
      <c r="T292" s="292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93" t="s">
        <v>150</v>
      </c>
      <c r="AU292" s="293" t="s">
        <v>148</v>
      </c>
      <c r="AV292" s="16" t="s">
        <v>92</v>
      </c>
      <c r="AW292" s="16" t="s">
        <v>34</v>
      </c>
      <c r="AX292" s="16" t="s">
        <v>78</v>
      </c>
      <c r="AY292" s="293" t="s">
        <v>142</v>
      </c>
    </row>
    <row r="293" s="15" customFormat="1">
      <c r="A293" s="15"/>
      <c r="B293" s="273"/>
      <c r="C293" s="274"/>
      <c r="D293" s="252" t="s">
        <v>150</v>
      </c>
      <c r="E293" s="275" t="s">
        <v>1</v>
      </c>
      <c r="F293" s="276" t="s">
        <v>224</v>
      </c>
      <c r="G293" s="274"/>
      <c r="H293" s="275" t="s">
        <v>1</v>
      </c>
      <c r="I293" s="277"/>
      <c r="J293" s="274"/>
      <c r="K293" s="274"/>
      <c r="L293" s="278"/>
      <c r="M293" s="279"/>
      <c r="N293" s="280"/>
      <c r="O293" s="280"/>
      <c r="P293" s="280"/>
      <c r="Q293" s="280"/>
      <c r="R293" s="280"/>
      <c r="S293" s="280"/>
      <c r="T293" s="28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2" t="s">
        <v>150</v>
      </c>
      <c r="AU293" s="282" t="s">
        <v>148</v>
      </c>
      <c r="AV293" s="15" t="s">
        <v>86</v>
      </c>
      <c r="AW293" s="15" t="s">
        <v>34</v>
      </c>
      <c r="AX293" s="15" t="s">
        <v>78</v>
      </c>
      <c r="AY293" s="282" t="s">
        <v>142</v>
      </c>
    </row>
    <row r="294" s="13" customFormat="1">
      <c r="A294" s="13"/>
      <c r="B294" s="250"/>
      <c r="C294" s="251"/>
      <c r="D294" s="252" t="s">
        <v>150</v>
      </c>
      <c r="E294" s="253" t="s">
        <v>1</v>
      </c>
      <c r="F294" s="254" t="s">
        <v>291</v>
      </c>
      <c r="G294" s="251"/>
      <c r="H294" s="255">
        <v>15.699999999999999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150</v>
      </c>
      <c r="AU294" s="261" t="s">
        <v>148</v>
      </c>
      <c r="AV294" s="13" t="s">
        <v>148</v>
      </c>
      <c r="AW294" s="13" t="s">
        <v>34</v>
      </c>
      <c r="AX294" s="13" t="s">
        <v>78</v>
      </c>
      <c r="AY294" s="261" t="s">
        <v>142</v>
      </c>
    </row>
    <row r="295" s="16" customFormat="1">
      <c r="A295" s="16"/>
      <c r="B295" s="283"/>
      <c r="C295" s="284"/>
      <c r="D295" s="252" t="s">
        <v>150</v>
      </c>
      <c r="E295" s="285" t="s">
        <v>1</v>
      </c>
      <c r="F295" s="286" t="s">
        <v>223</v>
      </c>
      <c r="G295" s="284"/>
      <c r="H295" s="287">
        <v>15.699999999999999</v>
      </c>
      <c r="I295" s="288"/>
      <c r="J295" s="284"/>
      <c r="K295" s="284"/>
      <c r="L295" s="289"/>
      <c r="M295" s="290"/>
      <c r="N295" s="291"/>
      <c r="O295" s="291"/>
      <c r="P295" s="291"/>
      <c r="Q295" s="291"/>
      <c r="R295" s="291"/>
      <c r="S295" s="291"/>
      <c r="T295" s="292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93" t="s">
        <v>150</v>
      </c>
      <c r="AU295" s="293" t="s">
        <v>148</v>
      </c>
      <c r="AV295" s="16" t="s">
        <v>92</v>
      </c>
      <c r="AW295" s="16" t="s">
        <v>34</v>
      </c>
      <c r="AX295" s="16" t="s">
        <v>78</v>
      </c>
      <c r="AY295" s="293" t="s">
        <v>142</v>
      </c>
    </row>
    <row r="296" s="14" customFormat="1">
      <c r="A296" s="14"/>
      <c r="B296" s="262"/>
      <c r="C296" s="263"/>
      <c r="D296" s="252" t="s">
        <v>150</v>
      </c>
      <c r="E296" s="264" t="s">
        <v>1</v>
      </c>
      <c r="F296" s="265" t="s">
        <v>157</v>
      </c>
      <c r="G296" s="263"/>
      <c r="H296" s="266">
        <v>21.549999999999997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2" t="s">
        <v>150</v>
      </c>
      <c r="AU296" s="272" t="s">
        <v>148</v>
      </c>
      <c r="AV296" s="14" t="s">
        <v>147</v>
      </c>
      <c r="AW296" s="14" t="s">
        <v>34</v>
      </c>
      <c r="AX296" s="14" t="s">
        <v>86</v>
      </c>
      <c r="AY296" s="272" t="s">
        <v>142</v>
      </c>
    </row>
    <row r="297" s="2" customFormat="1" ht="21.75" customHeight="1">
      <c r="A297" s="39"/>
      <c r="B297" s="40"/>
      <c r="C297" s="236" t="s">
        <v>292</v>
      </c>
      <c r="D297" s="236" t="s">
        <v>144</v>
      </c>
      <c r="E297" s="237" t="s">
        <v>293</v>
      </c>
      <c r="F297" s="238" t="s">
        <v>294</v>
      </c>
      <c r="G297" s="239" t="s">
        <v>90</v>
      </c>
      <c r="H297" s="240">
        <v>34.674999999999997</v>
      </c>
      <c r="I297" s="241"/>
      <c r="J297" s="242">
        <f>ROUND(I297*H297,2)</f>
        <v>0</v>
      </c>
      <c r="K297" s="243"/>
      <c r="L297" s="45"/>
      <c r="M297" s="244" t="s">
        <v>1</v>
      </c>
      <c r="N297" s="245" t="s">
        <v>44</v>
      </c>
      <c r="O297" s="92"/>
      <c r="P297" s="246">
        <f>O297*H297</f>
        <v>0</v>
      </c>
      <c r="Q297" s="246">
        <v>0</v>
      </c>
      <c r="R297" s="246">
        <f>Q297*H297</f>
        <v>0</v>
      </c>
      <c r="S297" s="246">
        <v>0.045999999999999999</v>
      </c>
      <c r="T297" s="247">
        <f>S297*H297</f>
        <v>1.5950499999999999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8" t="s">
        <v>147</v>
      </c>
      <c r="AT297" s="248" t="s">
        <v>144</v>
      </c>
      <c r="AU297" s="248" t="s">
        <v>148</v>
      </c>
      <c r="AY297" s="18" t="s">
        <v>142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8" t="s">
        <v>148</v>
      </c>
      <c r="BK297" s="249">
        <f>ROUND(I297*H297,2)</f>
        <v>0</v>
      </c>
      <c r="BL297" s="18" t="s">
        <v>147</v>
      </c>
      <c r="BM297" s="248" t="s">
        <v>295</v>
      </c>
    </row>
    <row r="298" s="15" customFormat="1">
      <c r="A298" s="15"/>
      <c r="B298" s="273"/>
      <c r="C298" s="274"/>
      <c r="D298" s="252" t="s">
        <v>150</v>
      </c>
      <c r="E298" s="275" t="s">
        <v>1</v>
      </c>
      <c r="F298" s="276" t="s">
        <v>211</v>
      </c>
      <c r="G298" s="274"/>
      <c r="H298" s="275" t="s">
        <v>1</v>
      </c>
      <c r="I298" s="277"/>
      <c r="J298" s="274"/>
      <c r="K298" s="274"/>
      <c r="L298" s="278"/>
      <c r="M298" s="279"/>
      <c r="N298" s="280"/>
      <c r="O298" s="280"/>
      <c r="P298" s="280"/>
      <c r="Q298" s="280"/>
      <c r="R298" s="280"/>
      <c r="S298" s="280"/>
      <c r="T298" s="28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2" t="s">
        <v>150</v>
      </c>
      <c r="AU298" s="282" t="s">
        <v>148</v>
      </c>
      <c r="AV298" s="15" t="s">
        <v>86</v>
      </c>
      <c r="AW298" s="15" t="s">
        <v>34</v>
      </c>
      <c r="AX298" s="15" t="s">
        <v>78</v>
      </c>
      <c r="AY298" s="282" t="s">
        <v>142</v>
      </c>
    </row>
    <row r="299" s="13" customFormat="1">
      <c r="A299" s="13"/>
      <c r="B299" s="250"/>
      <c r="C299" s="251"/>
      <c r="D299" s="252" t="s">
        <v>150</v>
      </c>
      <c r="E299" s="253" t="s">
        <v>1</v>
      </c>
      <c r="F299" s="254" t="s">
        <v>212</v>
      </c>
      <c r="G299" s="251"/>
      <c r="H299" s="255">
        <v>13.225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150</v>
      </c>
      <c r="AU299" s="261" t="s">
        <v>148</v>
      </c>
      <c r="AV299" s="13" t="s">
        <v>148</v>
      </c>
      <c r="AW299" s="13" t="s">
        <v>34</v>
      </c>
      <c r="AX299" s="13" t="s">
        <v>78</v>
      </c>
      <c r="AY299" s="261" t="s">
        <v>142</v>
      </c>
    </row>
    <row r="300" s="13" customFormat="1">
      <c r="A300" s="13"/>
      <c r="B300" s="250"/>
      <c r="C300" s="251"/>
      <c r="D300" s="252" t="s">
        <v>150</v>
      </c>
      <c r="E300" s="253" t="s">
        <v>1</v>
      </c>
      <c r="F300" s="254" t="s">
        <v>213</v>
      </c>
      <c r="G300" s="251"/>
      <c r="H300" s="255">
        <v>2.2000000000000002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150</v>
      </c>
      <c r="AU300" s="261" t="s">
        <v>148</v>
      </c>
      <c r="AV300" s="13" t="s">
        <v>148</v>
      </c>
      <c r="AW300" s="13" t="s">
        <v>34</v>
      </c>
      <c r="AX300" s="13" t="s">
        <v>78</v>
      </c>
      <c r="AY300" s="261" t="s">
        <v>142</v>
      </c>
    </row>
    <row r="301" s="15" customFormat="1">
      <c r="A301" s="15"/>
      <c r="B301" s="273"/>
      <c r="C301" s="274"/>
      <c r="D301" s="252" t="s">
        <v>150</v>
      </c>
      <c r="E301" s="275" t="s">
        <v>1</v>
      </c>
      <c r="F301" s="276" t="s">
        <v>214</v>
      </c>
      <c r="G301" s="274"/>
      <c r="H301" s="275" t="s">
        <v>1</v>
      </c>
      <c r="I301" s="277"/>
      <c r="J301" s="274"/>
      <c r="K301" s="274"/>
      <c r="L301" s="278"/>
      <c r="M301" s="279"/>
      <c r="N301" s="280"/>
      <c r="O301" s="280"/>
      <c r="P301" s="280"/>
      <c r="Q301" s="280"/>
      <c r="R301" s="280"/>
      <c r="S301" s="280"/>
      <c r="T301" s="28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2" t="s">
        <v>150</v>
      </c>
      <c r="AU301" s="282" t="s">
        <v>148</v>
      </c>
      <c r="AV301" s="15" t="s">
        <v>86</v>
      </c>
      <c r="AW301" s="15" t="s">
        <v>34</v>
      </c>
      <c r="AX301" s="15" t="s">
        <v>78</v>
      </c>
      <c r="AY301" s="282" t="s">
        <v>142</v>
      </c>
    </row>
    <row r="302" s="13" customFormat="1">
      <c r="A302" s="13"/>
      <c r="B302" s="250"/>
      <c r="C302" s="251"/>
      <c r="D302" s="252" t="s">
        <v>150</v>
      </c>
      <c r="E302" s="253" t="s">
        <v>1</v>
      </c>
      <c r="F302" s="254" t="s">
        <v>215</v>
      </c>
      <c r="G302" s="251"/>
      <c r="H302" s="255">
        <v>19.25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150</v>
      </c>
      <c r="AU302" s="261" t="s">
        <v>148</v>
      </c>
      <c r="AV302" s="13" t="s">
        <v>148</v>
      </c>
      <c r="AW302" s="13" t="s">
        <v>34</v>
      </c>
      <c r="AX302" s="13" t="s">
        <v>78</v>
      </c>
      <c r="AY302" s="261" t="s">
        <v>142</v>
      </c>
    </row>
    <row r="303" s="14" customFormat="1">
      <c r="A303" s="14"/>
      <c r="B303" s="262"/>
      <c r="C303" s="263"/>
      <c r="D303" s="252" t="s">
        <v>150</v>
      </c>
      <c r="E303" s="264" t="s">
        <v>1</v>
      </c>
      <c r="F303" s="265" t="s">
        <v>157</v>
      </c>
      <c r="G303" s="263"/>
      <c r="H303" s="266">
        <v>34.674999999999997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2" t="s">
        <v>150</v>
      </c>
      <c r="AU303" s="272" t="s">
        <v>148</v>
      </c>
      <c r="AV303" s="14" t="s">
        <v>147</v>
      </c>
      <c r="AW303" s="14" t="s">
        <v>34</v>
      </c>
      <c r="AX303" s="14" t="s">
        <v>86</v>
      </c>
      <c r="AY303" s="272" t="s">
        <v>142</v>
      </c>
    </row>
    <row r="304" s="12" customFormat="1" ht="22.8" customHeight="1">
      <c r="A304" s="12"/>
      <c r="B304" s="221"/>
      <c r="C304" s="222"/>
      <c r="D304" s="223" t="s">
        <v>77</v>
      </c>
      <c r="E304" s="234" t="s">
        <v>296</v>
      </c>
      <c r="F304" s="234" t="s">
        <v>297</v>
      </c>
      <c r="G304" s="222"/>
      <c r="H304" s="222"/>
      <c r="I304" s="225"/>
      <c r="J304" s="235">
        <f>BK304</f>
        <v>0</v>
      </c>
      <c r="K304" s="222"/>
      <c r="L304" s="226"/>
      <c r="M304" s="227"/>
      <c r="N304" s="228"/>
      <c r="O304" s="228"/>
      <c r="P304" s="229">
        <f>SUM(P305:P318)</f>
        <v>0</v>
      </c>
      <c r="Q304" s="228"/>
      <c r="R304" s="229">
        <f>SUM(R305:R318)</f>
        <v>0</v>
      </c>
      <c r="S304" s="228"/>
      <c r="T304" s="230">
        <f>SUM(T305:T318)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31" t="s">
        <v>86</v>
      </c>
      <c r="AT304" s="232" t="s">
        <v>77</v>
      </c>
      <c r="AU304" s="232" t="s">
        <v>86</v>
      </c>
      <c r="AY304" s="231" t="s">
        <v>142</v>
      </c>
      <c r="BK304" s="233">
        <f>SUM(BK305:BK318)</f>
        <v>0</v>
      </c>
    </row>
    <row r="305" s="2" customFormat="1" ht="21.75" customHeight="1">
      <c r="A305" s="39"/>
      <c r="B305" s="40"/>
      <c r="C305" s="236" t="s">
        <v>298</v>
      </c>
      <c r="D305" s="236" t="s">
        <v>144</v>
      </c>
      <c r="E305" s="237" t="s">
        <v>299</v>
      </c>
      <c r="F305" s="238" t="s">
        <v>300</v>
      </c>
      <c r="G305" s="239" t="s">
        <v>301</v>
      </c>
      <c r="H305" s="240">
        <v>13.84</v>
      </c>
      <c r="I305" s="241"/>
      <c r="J305" s="242">
        <f>ROUND(I305*H305,2)</f>
        <v>0</v>
      </c>
      <c r="K305" s="243"/>
      <c r="L305" s="45"/>
      <c r="M305" s="244" t="s">
        <v>1</v>
      </c>
      <c r="N305" s="245" t="s">
        <v>44</v>
      </c>
      <c r="O305" s="92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8" t="s">
        <v>147</v>
      </c>
      <c r="AT305" s="248" t="s">
        <v>144</v>
      </c>
      <c r="AU305" s="248" t="s">
        <v>148</v>
      </c>
      <c r="AY305" s="18" t="s">
        <v>142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8" t="s">
        <v>148</v>
      </c>
      <c r="BK305" s="249">
        <f>ROUND(I305*H305,2)</f>
        <v>0</v>
      </c>
      <c r="BL305" s="18" t="s">
        <v>147</v>
      </c>
      <c r="BM305" s="248" t="s">
        <v>302</v>
      </c>
    </row>
    <row r="306" s="2" customFormat="1" ht="21.75" customHeight="1">
      <c r="A306" s="39"/>
      <c r="B306" s="40"/>
      <c r="C306" s="236" t="s">
        <v>303</v>
      </c>
      <c r="D306" s="236" t="s">
        <v>144</v>
      </c>
      <c r="E306" s="237" t="s">
        <v>304</v>
      </c>
      <c r="F306" s="238" t="s">
        <v>305</v>
      </c>
      <c r="G306" s="239" t="s">
        <v>301</v>
      </c>
      <c r="H306" s="240">
        <v>13.84</v>
      </c>
      <c r="I306" s="241"/>
      <c r="J306" s="242">
        <f>ROUND(I306*H306,2)</f>
        <v>0</v>
      </c>
      <c r="K306" s="243"/>
      <c r="L306" s="45"/>
      <c r="M306" s="244" t="s">
        <v>1</v>
      </c>
      <c r="N306" s="245" t="s">
        <v>44</v>
      </c>
      <c r="O306" s="92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8" t="s">
        <v>147</v>
      </c>
      <c r="AT306" s="248" t="s">
        <v>144</v>
      </c>
      <c r="AU306" s="248" t="s">
        <v>148</v>
      </c>
      <c r="AY306" s="18" t="s">
        <v>142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8" t="s">
        <v>148</v>
      </c>
      <c r="BK306" s="249">
        <f>ROUND(I306*H306,2)</f>
        <v>0</v>
      </c>
      <c r="BL306" s="18" t="s">
        <v>147</v>
      </c>
      <c r="BM306" s="248" t="s">
        <v>306</v>
      </c>
    </row>
    <row r="307" s="2" customFormat="1" ht="21.75" customHeight="1">
      <c r="A307" s="39"/>
      <c r="B307" s="40"/>
      <c r="C307" s="236" t="s">
        <v>307</v>
      </c>
      <c r="D307" s="236" t="s">
        <v>144</v>
      </c>
      <c r="E307" s="237" t="s">
        <v>308</v>
      </c>
      <c r="F307" s="238" t="s">
        <v>309</v>
      </c>
      <c r="G307" s="239" t="s">
        <v>301</v>
      </c>
      <c r="H307" s="240">
        <v>69.200000000000003</v>
      </c>
      <c r="I307" s="241"/>
      <c r="J307" s="242">
        <f>ROUND(I307*H307,2)</f>
        <v>0</v>
      </c>
      <c r="K307" s="243"/>
      <c r="L307" s="45"/>
      <c r="M307" s="244" t="s">
        <v>1</v>
      </c>
      <c r="N307" s="245" t="s">
        <v>44</v>
      </c>
      <c r="O307" s="92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8" t="s">
        <v>147</v>
      </c>
      <c r="AT307" s="248" t="s">
        <v>144</v>
      </c>
      <c r="AU307" s="248" t="s">
        <v>148</v>
      </c>
      <c r="AY307" s="18" t="s">
        <v>142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8" t="s">
        <v>148</v>
      </c>
      <c r="BK307" s="249">
        <f>ROUND(I307*H307,2)</f>
        <v>0</v>
      </c>
      <c r="BL307" s="18" t="s">
        <v>147</v>
      </c>
      <c r="BM307" s="248" t="s">
        <v>310</v>
      </c>
    </row>
    <row r="308" s="13" customFormat="1">
      <c r="A308" s="13"/>
      <c r="B308" s="250"/>
      <c r="C308" s="251"/>
      <c r="D308" s="252" t="s">
        <v>150</v>
      </c>
      <c r="E308" s="251"/>
      <c r="F308" s="254" t="s">
        <v>311</v>
      </c>
      <c r="G308" s="251"/>
      <c r="H308" s="255">
        <v>69.200000000000003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150</v>
      </c>
      <c r="AU308" s="261" t="s">
        <v>148</v>
      </c>
      <c r="AV308" s="13" t="s">
        <v>148</v>
      </c>
      <c r="AW308" s="13" t="s">
        <v>4</v>
      </c>
      <c r="AX308" s="13" t="s">
        <v>86</v>
      </c>
      <c r="AY308" s="261" t="s">
        <v>142</v>
      </c>
    </row>
    <row r="309" s="2" customFormat="1" ht="21.75" customHeight="1">
      <c r="A309" s="39"/>
      <c r="B309" s="40"/>
      <c r="C309" s="236" t="s">
        <v>312</v>
      </c>
      <c r="D309" s="236" t="s">
        <v>144</v>
      </c>
      <c r="E309" s="237" t="s">
        <v>313</v>
      </c>
      <c r="F309" s="238" t="s">
        <v>314</v>
      </c>
      <c r="G309" s="239" t="s">
        <v>301</v>
      </c>
      <c r="H309" s="240">
        <v>11.343999999999999</v>
      </c>
      <c r="I309" s="241"/>
      <c r="J309" s="242">
        <f>ROUND(I309*H309,2)</f>
        <v>0</v>
      </c>
      <c r="K309" s="243"/>
      <c r="L309" s="45"/>
      <c r="M309" s="244" t="s">
        <v>1</v>
      </c>
      <c r="N309" s="245" t="s">
        <v>44</v>
      </c>
      <c r="O309" s="92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8" t="s">
        <v>147</v>
      </c>
      <c r="AT309" s="248" t="s">
        <v>144</v>
      </c>
      <c r="AU309" s="248" t="s">
        <v>148</v>
      </c>
      <c r="AY309" s="18" t="s">
        <v>142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8" t="s">
        <v>148</v>
      </c>
      <c r="BK309" s="249">
        <f>ROUND(I309*H309,2)</f>
        <v>0</v>
      </c>
      <c r="BL309" s="18" t="s">
        <v>147</v>
      </c>
      <c r="BM309" s="248" t="s">
        <v>315</v>
      </c>
    </row>
    <row r="310" s="13" customFormat="1">
      <c r="A310" s="13"/>
      <c r="B310" s="250"/>
      <c r="C310" s="251"/>
      <c r="D310" s="252" t="s">
        <v>150</v>
      </c>
      <c r="E310" s="253" t="s">
        <v>1</v>
      </c>
      <c r="F310" s="254" t="s">
        <v>316</v>
      </c>
      <c r="G310" s="251"/>
      <c r="H310" s="255">
        <v>13.84</v>
      </c>
      <c r="I310" s="256"/>
      <c r="J310" s="251"/>
      <c r="K310" s="251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150</v>
      </c>
      <c r="AU310" s="261" t="s">
        <v>148</v>
      </c>
      <c r="AV310" s="13" t="s">
        <v>148</v>
      </c>
      <c r="AW310" s="13" t="s">
        <v>34</v>
      </c>
      <c r="AX310" s="13" t="s">
        <v>78</v>
      </c>
      <c r="AY310" s="261" t="s">
        <v>142</v>
      </c>
    </row>
    <row r="311" s="13" customFormat="1">
      <c r="A311" s="13"/>
      <c r="B311" s="250"/>
      <c r="C311" s="251"/>
      <c r="D311" s="252" t="s">
        <v>150</v>
      </c>
      <c r="E311" s="253" t="s">
        <v>1</v>
      </c>
      <c r="F311" s="254" t="s">
        <v>317</v>
      </c>
      <c r="G311" s="251"/>
      <c r="H311" s="255">
        <v>-2.496</v>
      </c>
      <c r="I311" s="256"/>
      <c r="J311" s="251"/>
      <c r="K311" s="251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150</v>
      </c>
      <c r="AU311" s="261" t="s">
        <v>148</v>
      </c>
      <c r="AV311" s="13" t="s">
        <v>148</v>
      </c>
      <c r="AW311" s="13" t="s">
        <v>34</v>
      </c>
      <c r="AX311" s="13" t="s">
        <v>78</v>
      </c>
      <c r="AY311" s="261" t="s">
        <v>142</v>
      </c>
    </row>
    <row r="312" s="14" customFormat="1">
      <c r="A312" s="14"/>
      <c r="B312" s="262"/>
      <c r="C312" s="263"/>
      <c r="D312" s="252" t="s">
        <v>150</v>
      </c>
      <c r="E312" s="264" t="s">
        <v>1</v>
      </c>
      <c r="F312" s="265" t="s">
        <v>157</v>
      </c>
      <c r="G312" s="263"/>
      <c r="H312" s="266">
        <v>11.343999999999999</v>
      </c>
      <c r="I312" s="267"/>
      <c r="J312" s="263"/>
      <c r="K312" s="263"/>
      <c r="L312" s="268"/>
      <c r="M312" s="269"/>
      <c r="N312" s="270"/>
      <c r="O312" s="270"/>
      <c r="P312" s="270"/>
      <c r="Q312" s="270"/>
      <c r="R312" s="270"/>
      <c r="S312" s="270"/>
      <c r="T312" s="27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2" t="s">
        <v>150</v>
      </c>
      <c r="AU312" s="272" t="s">
        <v>148</v>
      </c>
      <c r="AV312" s="14" t="s">
        <v>147</v>
      </c>
      <c r="AW312" s="14" t="s">
        <v>34</v>
      </c>
      <c r="AX312" s="14" t="s">
        <v>86</v>
      </c>
      <c r="AY312" s="272" t="s">
        <v>142</v>
      </c>
    </row>
    <row r="313" s="2" customFormat="1" ht="21.75" customHeight="1">
      <c r="A313" s="39"/>
      <c r="B313" s="40"/>
      <c r="C313" s="236" t="s">
        <v>318</v>
      </c>
      <c r="D313" s="236" t="s">
        <v>144</v>
      </c>
      <c r="E313" s="237" t="s">
        <v>319</v>
      </c>
      <c r="F313" s="238" t="s">
        <v>320</v>
      </c>
      <c r="G313" s="239" t="s">
        <v>301</v>
      </c>
      <c r="H313" s="240">
        <v>2.496</v>
      </c>
      <c r="I313" s="241"/>
      <c r="J313" s="242">
        <f>ROUND(I313*H313,2)</f>
        <v>0</v>
      </c>
      <c r="K313" s="243"/>
      <c r="L313" s="45"/>
      <c r="M313" s="244" t="s">
        <v>1</v>
      </c>
      <c r="N313" s="245" t="s">
        <v>44</v>
      </c>
      <c r="O313" s="92"/>
      <c r="P313" s="246">
        <f>O313*H313</f>
        <v>0</v>
      </c>
      <c r="Q313" s="246">
        <v>0</v>
      </c>
      <c r="R313" s="246">
        <f>Q313*H313</f>
        <v>0</v>
      </c>
      <c r="S313" s="246">
        <v>0</v>
      </c>
      <c r="T313" s="24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8" t="s">
        <v>147</v>
      </c>
      <c r="AT313" s="248" t="s">
        <v>144</v>
      </c>
      <c r="AU313" s="248" t="s">
        <v>148</v>
      </c>
      <c r="AY313" s="18" t="s">
        <v>142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8" t="s">
        <v>148</v>
      </c>
      <c r="BK313" s="249">
        <f>ROUND(I313*H313,2)</f>
        <v>0</v>
      </c>
      <c r="BL313" s="18" t="s">
        <v>147</v>
      </c>
      <c r="BM313" s="248" t="s">
        <v>321</v>
      </c>
    </row>
    <row r="314" s="13" customFormat="1">
      <c r="A314" s="13"/>
      <c r="B314" s="250"/>
      <c r="C314" s="251"/>
      <c r="D314" s="252" t="s">
        <v>150</v>
      </c>
      <c r="E314" s="253" t="s">
        <v>1</v>
      </c>
      <c r="F314" s="254" t="s">
        <v>322</v>
      </c>
      <c r="G314" s="251"/>
      <c r="H314" s="255">
        <v>0.84799999999999998</v>
      </c>
      <c r="I314" s="256"/>
      <c r="J314" s="251"/>
      <c r="K314" s="251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150</v>
      </c>
      <c r="AU314" s="261" t="s">
        <v>148</v>
      </c>
      <c r="AV314" s="13" t="s">
        <v>148</v>
      </c>
      <c r="AW314" s="13" t="s">
        <v>34</v>
      </c>
      <c r="AX314" s="13" t="s">
        <v>78</v>
      </c>
      <c r="AY314" s="261" t="s">
        <v>142</v>
      </c>
    </row>
    <row r="315" s="13" customFormat="1">
      <c r="A315" s="13"/>
      <c r="B315" s="250"/>
      <c r="C315" s="251"/>
      <c r="D315" s="252" t="s">
        <v>150</v>
      </c>
      <c r="E315" s="253" t="s">
        <v>1</v>
      </c>
      <c r="F315" s="254" t="s">
        <v>323</v>
      </c>
      <c r="G315" s="251"/>
      <c r="H315" s="255">
        <v>0.55700000000000005</v>
      </c>
      <c r="I315" s="256"/>
      <c r="J315" s="251"/>
      <c r="K315" s="251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150</v>
      </c>
      <c r="AU315" s="261" t="s">
        <v>148</v>
      </c>
      <c r="AV315" s="13" t="s">
        <v>148</v>
      </c>
      <c r="AW315" s="13" t="s">
        <v>34</v>
      </c>
      <c r="AX315" s="13" t="s">
        <v>78</v>
      </c>
      <c r="AY315" s="261" t="s">
        <v>142</v>
      </c>
    </row>
    <row r="316" s="13" customFormat="1">
      <c r="A316" s="13"/>
      <c r="B316" s="250"/>
      <c r="C316" s="251"/>
      <c r="D316" s="252" t="s">
        <v>150</v>
      </c>
      <c r="E316" s="253" t="s">
        <v>1</v>
      </c>
      <c r="F316" s="254" t="s">
        <v>324</v>
      </c>
      <c r="G316" s="251"/>
      <c r="H316" s="255">
        <v>0.317</v>
      </c>
      <c r="I316" s="256"/>
      <c r="J316" s="251"/>
      <c r="K316" s="251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150</v>
      </c>
      <c r="AU316" s="261" t="s">
        <v>148</v>
      </c>
      <c r="AV316" s="13" t="s">
        <v>148</v>
      </c>
      <c r="AW316" s="13" t="s">
        <v>34</v>
      </c>
      <c r="AX316" s="13" t="s">
        <v>78</v>
      </c>
      <c r="AY316" s="261" t="s">
        <v>142</v>
      </c>
    </row>
    <row r="317" s="13" customFormat="1">
      <c r="A317" s="13"/>
      <c r="B317" s="250"/>
      <c r="C317" s="251"/>
      <c r="D317" s="252" t="s">
        <v>150</v>
      </c>
      <c r="E317" s="253" t="s">
        <v>1</v>
      </c>
      <c r="F317" s="254" t="s">
        <v>325</v>
      </c>
      <c r="G317" s="251"/>
      <c r="H317" s="255">
        <v>0.77400000000000002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150</v>
      </c>
      <c r="AU317" s="261" t="s">
        <v>148</v>
      </c>
      <c r="AV317" s="13" t="s">
        <v>148</v>
      </c>
      <c r="AW317" s="13" t="s">
        <v>34</v>
      </c>
      <c r="AX317" s="13" t="s">
        <v>78</v>
      </c>
      <c r="AY317" s="261" t="s">
        <v>142</v>
      </c>
    </row>
    <row r="318" s="14" customFormat="1">
      <c r="A318" s="14"/>
      <c r="B318" s="262"/>
      <c r="C318" s="263"/>
      <c r="D318" s="252" t="s">
        <v>150</v>
      </c>
      <c r="E318" s="264" t="s">
        <v>1</v>
      </c>
      <c r="F318" s="265" t="s">
        <v>157</v>
      </c>
      <c r="G318" s="263"/>
      <c r="H318" s="266">
        <v>2.496</v>
      </c>
      <c r="I318" s="267"/>
      <c r="J318" s="263"/>
      <c r="K318" s="263"/>
      <c r="L318" s="268"/>
      <c r="M318" s="269"/>
      <c r="N318" s="270"/>
      <c r="O318" s="270"/>
      <c r="P318" s="270"/>
      <c r="Q318" s="270"/>
      <c r="R318" s="270"/>
      <c r="S318" s="270"/>
      <c r="T318" s="27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2" t="s">
        <v>150</v>
      </c>
      <c r="AU318" s="272" t="s">
        <v>148</v>
      </c>
      <c r="AV318" s="14" t="s">
        <v>147</v>
      </c>
      <c r="AW318" s="14" t="s">
        <v>34</v>
      </c>
      <c r="AX318" s="14" t="s">
        <v>86</v>
      </c>
      <c r="AY318" s="272" t="s">
        <v>142</v>
      </c>
    </row>
    <row r="319" s="12" customFormat="1" ht="22.8" customHeight="1">
      <c r="A319" s="12"/>
      <c r="B319" s="221"/>
      <c r="C319" s="222"/>
      <c r="D319" s="223" t="s">
        <v>77</v>
      </c>
      <c r="E319" s="234" t="s">
        <v>326</v>
      </c>
      <c r="F319" s="234" t="s">
        <v>327</v>
      </c>
      <c r="G319" s="222"/>
      <c r="H319" s="222"/>
      <c r="I319" s="225"/>
      <c r="J319" s="235">
        <f>BK319</f>
        <v>0</v>
      </c>
      <c r="K319" s="222"/>
      <c r="L319" s="226"/>
      <c r="M319" s="227"/>
      <c r="N319" s="228"/>
      <c r="O319" s="228"/>
      <c r="P319" s="229">
        <f>P320</f>
        <v>0</v>
      </c>
      <c r="Q319" s="228"/>
      <c r="R319" s="229">
        <f>R320</f>
        <v>0</v>
      </c>
      <c r="S319" s="228"/>
      <c r="T319" s="230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31" t="s">
        <v>86</v>
      </c>
      <c r="AT319" s="232" t="s">
        <v>77</v>
      </c>
      <c r="AU319" s="232" t="s">
        <v>86</v>
      </c>
      <c r="AY319" s="231" t="s">
        <v>142</v>
      </c>
      <c r="BK319" s="233">
        <f>BK320</f>
        <v>0</v>
      </c>
    </row>
    <row r="320" s="2" customFormat="1" ht="16.5" customHeight="1">
      <c r="A320" s="39"/>
      <c r="B320" s="40"/>
      <c r="C320" s="236" t="s">
        <v>328</v>
      </c>
      <c r="D320" s="236" t="s">
        <v>144</v>
      </c>
      <c r="E320" s="237" t="s">
        <v>329</v>
      </c>
      <c r="F320" s="238" t="s">
        <v>330</v>
      </c>
      <c r="G320" s="239" t="s">
        <v>301</v>
      </c>
      <c r="H320" s="240">
        <v>8.7569999999999997</v>
      </c>
      <c r="I320" s="241"/>
      <c r="J320" s="242">
        <f>ROUND(I320*H320,2)</f>
        <v>0</v>
      </c>
      <c r="K320" s="243"/>
      <c r="L320" s="45"/>
      <c r="M320" s="244" t="s">
        <v>1</v>
      </c>
      <c r="N320" s="245" t="s">
        <v>44</v>
      </c>
      <c r="O320" s="92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8" t="s">
        <v>147</v>
      </c>
      <c r="AT320" s="248" t="s">
        <v>144</v>
      </c>
      <c r="AU320" s="248" t="s">
        <v>148</v>
      </c>
      <c r="AY320" s="18" t="s">
        <v>142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8" t="s">
        <v>148</v>
      </c>
      <c r="BK320" s="249">
        <f>ROUND(I320*H320,2)</f>
        <v>0</v>
      </c>
      <c r="BL320" s="18" t="s">
        <v>147</v>
      </c>
      <c r="BM320" s="248" t="s">
        <v>331</v>
      </c>
    </row>
    <row r="321" s="12" customFormat="1" ht="25.92" customHeight="1">
      <c r="A321" s="12"/>
      <c r="B321" s="221"/>
      <c r="C321" s="222"/>
      <c r="D321" s="223" t="s">
        <v>77</v>
      </c>
      <c r="E321" s="224" t="s">
        <v>332</v>
      </c>
      <c r="F321" s="224" t="s">
        <v>333</v>
      </c>
      <c r="G321" s="222"/>
      <c r="H321" s="222"/>
      <c r="I321" s="225"/>
      <c r="J321" s="207">
        <f>BK321</f>
        <v>0</v>
      </c>
      <c r="K321" s="222"/>
      <c r="L321" s="226"/>
      <c r="M321" s="227"/>
      <c r="N321" s="228"/>
      <c r="O321" s="228"/>
      <c r="P321" s="229">
        <f>P322+P341+P354+P364+P386+P390+P408+P416+P430+P435+P469+P498+P503+P565+P597+P616</f>
        <v>0</v>
      </c>
      <c r="Q321" s="228"/>
      <c r="R321" s="229">
        <f>R322+R341+R354+R364+R386+R390+R408+R416+R430+R435+R469+R498+R503+R565+R597+R616</f>
        <v>1.8678846600000001</v>
      </c>
      <c r="S321" s="228"/>
      <c r="T321" s="230">
        <f>T322+T341+T354+T364+T386+T390+T408+T416+T430+T435+T469+T498+T503+T565+T597+T616</f>
        <v>7.1512289200000012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31" t="s">
        <v>148</v>
      </c>
      <c r="AT321" s="232" t="s">
        <v>77</v>
      </c>
      <c r="AU321" s="232" t="s">
        <v>78</v>
      </c>
      <c r="AY321" s="231" t="s">
        <v>142</v>
      </c>
      <c r="BK321" s="233">
        <f>BK322+BK341+BK354+BK364+BK386+BK390+BK408+BK416+BK430+BK435+BK469+BK498+BK503+BK565+BK597+BK616</f>
        <v>0</v>
      </c>
    </row>
    <row r="322" s="12" customFormat="1" ht="22.8" customHeight="1">
      <c r="A322" s="12"/>
      <c r="B322" s="221"/>
      <c r="C322" s="222"/>
      <c r="D322" s="223" t="s">
        <v>77</v>
      </c>
      <c r="E322" s="234" t="s">
        <v>334</v>
      </c>
      <c r="F322" s="234" t="s">
        <v>335</v>
      </c>
      <c r="G322" s="222"/>
      <c r="H322" s="222"/>
      <c r="I322" s="225"/>
      <c r="J322" s="235">
        <f>BK322</f>
        <v>0</v>
      </c>
      <c r="K322" s="222"/>
      <c r="L322" s="226"/>
      <c r="M322" s="227"/>
      <c r="N322" s="228"/>
      <c r="O322" s="228"/>
      <c r="P322" s="229">
        <f>SUM(P323:P340)</f>
        <v>0</v>
      </c>
      <c r="Q322" s="228"/>
      <c r="R322" s="229">
        <f>SUM(R323:R340)</f>
        <v>0.081267499999999993</v>
      </c>
      <c r="S322" s="228"/>
      <c r="T322" s="230">
        <f>SUM(T323:T340)</f>
        <v>4.2847256000000007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31" t="s">
        <v>148</v>
      </c>
      <c r="AT322" s="232" t="s">
        <v>77</v>
      </c>
      <c r="AU322" s="232" t="s">
        <v>86</v>
      </c>
      <c r="AY322" s="231" t="s">
        <v>142</v>
      </c>
      <c r="BK322" s="233">
        <f>SUM(BK323:BK340)</f>
        <v>0</v>
      </c>
    </row>
    <row r="323" s="2" customFormat="1" ht="21.75" customHeight="1">
      <c r="A323" s="39"/>
      <c r="B323" s="40"/>
      <c r="C323" s="236" t="s">
        <v>336</v>
      </c>
      <c r="D323" s="236" t="s">
        <v>144</v>
      </c>
      <c r="E323" s="237" t="s">
        <v>337</v>
      </c>
      <c r="F323" s="238" t="s">
        <v>338</v>
      </c>
      <c r="G323" s="239" t="s">
        <v>90</v>
      </c>
      <c r="H323" s="240">
        <v>30.959</v>
      </c>
      <c r="I323" s="241"/>
      <c r="J323" s="242">
        <f>ROUND(I323*H323,2)</f>
        <v>0</v>
      </c>
      <c r="K323" s="243"/>
      <c r="L323" s="45"/>
      <c r="M323" s="244" t="s">
        <v>1</v>
      </c>
      <c r="N323" s="245" t="s">
        <v>44</v>
      </c>
      <c r="O323" s="92"/>
      <c r="P323" s="246">
        <f>O323*H323</f>
        <v>0</v>
      </c>
      <c r="Q323" s="246">
        <v>0</v>
      </c>
      <c r="R323" s="246">
        <f>Q323*H323</f>
        <v>0</v>
      </c>
      <c r="S323" s="246">
        <v>0.0033999999999999998</v>
      </c>
      <c r="T323" s="247">
        <f>S323*H323</f>
        <v>0.1052606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8" t="s">
        <v>241</v>
      </c>
      <c r="AT323" s="248" t="s">
        <v>144</v>
      </c>
      <c r="AU323" s="248" t="s">
        <v>148</v>
      </c>
      <c r="AY323" s="18" t="s">
        <v>142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8" t="s">
        <v>148</v>
      </c>
      <c r="BK323" s="249">
        <f>ROUND(I323*H323,2)</f>
        <v>0</v>
      </c>
      <c r="BL323" s="18" t="s">
        <v>241</v>
      </c>
      <c r="BM323" s="248" t="s">
        <v>339</v>
      </c>
    </row>
    <row r="324" s="13" customFormat="1">
      <c r="A324" s="13"/>
      <c r="B324" s="250"/>
      <c r="C324" s="251"/>
      <c r="D324" s="252" t="s">
        <v>150</v>
      </c>
      <c r="E324" s="253" t="s">
        <v>1</v>
      </c>
      <c r="F324" s="254" t="s">
        <v>173</v>
      </c>
      <c r="G324" s="251"/>
      <c r="H324" s="255">
        <v>16.184999999999999</v>
      </c>
      <c r="I324" s="256"/>
      <c r="J324" s="251"/>
      <c r="K324" s="251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150</v>
      </c>
      <c r="AU324" s="261" t="s">
        <v>148</v>
      </c>
      <c r="AV324" s="13" t="s">
        <v>148</v>
      </c>
      <c r="AW324" s="13" t="s">
        <v>34</v>
      </c>
      <c r="AX324" s="13" t="s">
        <v>78</v>
      </c>
      <c r="AY324" s="261" t="s">
        <v>142</v>
      </c>
    </row>
    <row r="325" s="13" customFormat="1">
      <c r="A325" s="13"/>
      <c r="B325" s="250"/>
      <c r="C325" s="251"/>
      <c r="D325" s="252" t="s">
        <v>150</v>
      </c>
      <c r="E325" s="253" t="s">
        <v>1</v>
      </c>
      <c r="F325" s="254" t="s">
        <v>174</v>
      </c>
      <c r="G325" s="251"/>
      <c r="H325" s="255">
        <v>14.773999999999999</v>
      </c>
      <c r="I325" s="256"/>
      <c r="J325" s="251"/>
      <c r="K325" s="251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150</v>
      </c>
      <c r="AU325" s="261" t="s">
        <v>148</v>
      </c>
      <c r="AV325" s="13" t="s">
        <v>148</v>
      </c>
      <c r="AW325" s="13" t="s">
        <v>34</v>
      </c>
      <c r="AX325" s="13" t="s">
        <v>78</v>
      </c>
      <c r="AY325" s="261" t="s">
        <v>142</v>
      </c>
    </row>
    <row r="326" s="14" customFormat="1">
      <c r="A326" s="14"/>
      <c r="B326" s="262"/>
      <c r="C326" s="263"/>
      <c r="D326" s="252" t="s">
        <v>150</v>
      </c>
      <c r="E326" s="264" t="s">
        <v>1</v>
      </c>
      <c r="F326" s="265" t="s">
        <v>157</v>
      </c>
      <c r="G326" s="263"/>
      <c r="H326" s="266">
        <v>30.958999999999996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2" t="s">
        <v>150</v>
      </c>
      <c r="AU326" s="272" t="s">
        <v>148</v>
      </c>
      <c r="AV326" s="14" t="s">
        <v>147</v>
      </c>
      <c r="AW326" s="14" t="s">
        <v>34</v>
      </c>
      <c r="AX326" s="14" t="s">
        <v>86</v>
      </c>
      <c r="AY326" s="272" t="s">
        <v>142</v>
      </c>
    </row>
    <row r="327" s="2" customFormat="1" ht="21.75" customHeight="1">
      <c r="A327" s="39"/>
      <c r="B327" s="40"/>
      <c r="C327" s="236" t="s">
        <v>340</v>
      </c>
      <c r="D327" s="236" t="s">
        <v>144</v>
      </c>
      <c r="E327" s="237" t="s">
        <v>341</v>
      </c>
      <c r="F327" s="238" t="s">
        <v>342</v>
      </c>
      <c r="G327" s="239" t="s">
        <v>90</v>
      </c>
      <c r="H327" s="240">
        <v>30.959</v>
      </c>
      <c r="I327" s="241"/>
      <c r="J327" s="242">
        <f>ROUND(I327*H327,2)</f>
        <v>0</v>
      </c>
      <c r="K327" s="243"/>
      <c r="L327" s="45"/>
      <c r="M327" s="244" t="s">
        <v>1</v>
      </c>
      <c r="N327" s="245" t="s">
        <v>44</v>
      </c>
      <c r="O327" s="92"/>
      <c r="P327" s="246">
        <f>O327*H327</f>
        <v>0</v>
      </c>
      <c r="Q327" s="246">
        <v>0</v>
      </c>
      <c r="R327" s="246">
        <f>Q327*H327</f>
        <v>0</v>
      </c>
      <c r="S327" s="246">
        <v>0</v>
      </c>
      <c r="T327" s="24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8" t="s">
        <v>241</v>
      </c>
      <c r="AT327" s="248" t="s">
        <v>144</v>
      </c>
      <c r="AU327" s="248" t="s">
        <v>148</v>
      </c>
      <c r="AY327" s="18" t="s">
        <v>142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8" t="s">
        <v>148</v>
      </c>
      <c r="BK327" s="249">
        <f>ROUND(I327*H327,2)</f>
        <v>0</v>
      </c>
      <c r="BL327" s="18" t="s">
        <v>241</v>
      </c>
      <c r="BM327" s="248" t="s">
        <v>343</v>
      </c>
    </row>
    <row r="328" s="13" customFormat="1">
      <c r="A328" s="13"/>
      <c r="B328" s="250"/>
      <c r="C328" s="251"/>
      <c r="D328" s="252" t="s">
        <v>150</v>
      </c>
      <c r="E328" s="253" t="s">
        <v>1</v>
      </c>
      <c r="F328" s="254" t="s">
        <v>173</v>
      </c>
      <c r="G328" s="251"/>
      <c r="H328" s="255">
        <v>16.184999999999999</v>
      </c>
      <c r="I328" s="256"/>
      <c r="J328" s="251"/>
      <c r="K328" s="251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150</v>
      </c>
      <c r="AU328" s="261" t="s">
        <v>148</v>
      </c>
      <c r="AV328" s="13" t="s">
        <v>148</v>
      </c>
      <c r="AW328" s="13" t="s">
        <v>34</v>
      </c>
      <c r="AX328" s="13" t="s">
        <v>78</v>
      </c>
      <c r="AY328" s="261" t="s">
        <v>142</v>
      </c>
    </row>
    <row r="329" s="13" customFormat="1">
      <c r="A329" s="13"/>
      <c r="B329" s="250"/>
      <c r="C329" s="251"/>
      <c r="D329" s="252" t="s">
        <v>150</v>
      </c>
      <c r="E329" s="253" t="s">
        <v>1</v>
      </c>
      <c r="F329" s="254" t="s">
        <v>174</v>
      </c>
      <c r="G329" s="251"/>
      <c r="H329" s="255">
        <v>14.773999999999999</v>
      </c>
      <c r="I329" s="256"/>
      <c r="J329" s="251"/>
      <c r="K329" s="251"/>
      <c r="L329" s="257"/>
      <c r="M329" s="258"/>
      <c r="N329" s="259"/>
      <c r="O329" s="259"/>
      <c r="P329" s="259"/>
      <c r="Q329" s="259"/>
      <c r="R329" s="259"/>
      <c r="S329" s="259"/>
      <c r="T329" s="26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1" t="s">
        <v>150</v>
      </c>
      <c r="AU329" s="261" t="s">
        <v>148</v>
      </c>
      <c r="AV329" s="13" t="s">
        <v>148</v>
      </c>
      <c r="AW329" s="13" t="s">
        <v>34</v>
      </c>
      <c r="AX329" s="13" t="s">
        <v>78</v>
      </c>
      <c r="AY329" s="261" t="s">
        <v>142</v>
      </c>
    </row>
    <row r="330" s="14" customFormat="1">
      <c r="A330" s="14"/>
      <c r="B330" s="262"/>
      <c r="C330" s="263"/>
      <c r="D330" s="252" t="s">
        <v>150</v>
      </c>
      <c r="E330" s="264" t="s">
        <v>1</v>
      </c>
      <c r="F330" s="265" t="s">
        <v>157</v>
      </c>
      <c r="G330" s="263"/>
      <c r="H330" s="266">
        <v>30.958999999999996</v>
      </c>
      <c r="I330" s="267"/>
      <c r="J330" s="263"/>
      <c r="K330" s="263"/>
      <c r="L330" s="268"/>
      <c r="M330" s="269"/>
      <c r="N330" s="270"/>
      <c r="O330" s="270"/>
      <c r="P330" s="270"/>
      <c r="Q330" s="270"/>
      <c r="R330" s="270"/>
      <c r="S330" s="270"/>
      <c r="T330" s="27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2" t="s">
        <v>150</v>
      </c>
      <c r="AU330" s="272" t="s">
        <v>148</v>
      </c>
      <c r="AV330" s="14" t="s">
        <v>147</v>
      </c>
      <c r="AW330" s="14" t="s">
        <v>34</v>
      </c>
      <c r="AX330" s="14" t="s">
        <v>86</v>
      </c>
      <c r="AY330" s="272" t="s">
        <v>142</v>
      </c>
    </row>
    <row r="331" s="2" customFormat="1" ht="21.75" customHeight="1">
      <c r="A331" s="39"/>
      <c r="B331" s="40"/>
      <c r="C331" s="294" t="s">
        <v>344</v>
      </c>
      <c r="D331" s="294" t="s">
        <v>345</v>
      </c>
      <c r="E331" s="295" t="s">
        <v>346</v>
      </c>
      <c r="F331" s="296" t="s">
        <v>347</v>
      </c>
      <c r="G331" s="297" t="s">
        <v>90</v>
      </c>
      <c r="H331" s="298">
        <v>32.506999999999998</v>
      </c>
      <c r="I331" s="299"/>
      <c r="J331" s="300">
        <f>ROUND(I331*H331,2)</f>
        <v>0</v>
      </c>
      <c r="K331" s="301"/>
      <c r="L331" s="302"/>
      <c r="M331" s="303" t="s">
        <v>1</v>
      </c>
      <c r="N331" s="304" t="s">
        <v>44</v>
      </c>
      <c r="O331" s="92"/>
      <c r="P331" s="246">
        <f>O331*H331</f>
        <v>0</v>
      </c>
      <c r="Q331" s="246">
        <v>0.0025000000000000001</v>
      </c>
      <c r="R331" s="246">
        <f>Q331*H331</f>
        <v>0.081267499999999993</v>
      </c>
      <c r="S331" s="246">
        <v>0</v>
      </c>
      <c r="T331" s="24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8" t="s">
        <v>344</v>
      </c>
      <c r="AT331" s="248" t="s">
        <v>345</v>
      </c>
      <c r="AU331" s="248" t="s">
        <v>148</v>
      </c>
      <c r="AY331" s="18" t="s">
        <v>142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8" t="s">
        <v>148</v>
      </c>
      <c r="BK331" s="249">
        <f>ROUND(I331*H331,2)</f>
        <v>0</v>
      </c>
      <c r="BL331" s="18" t="s">
        <v>241</v>
      </c>
      <c r="BM331" s="248" t="s">
        <v>348</v>
      </c>
    </row>
    <row r="332" s="13" customFormat="1">
      <c r="A332" s="13"/>
      <c r="B332" s="250"/>
      <c r="C332" s="251"/>
      <c r="D332" s="252" t="s">
        <v>150</v>
      </c>
      <c r="E332" s="253" t="s">
        <v>1</v>
      </c>
      <c r="F332" s="254" t="s">
        <v>173</v>
      </c>
      <c r="G332" s="251"/>
      <c r="H332" s="255">
        <v>16.184999999999999</v>
      </c>
      <c r="I332" s="256"/>
      <c r="J332" s="251"/>
      <c r="K332" s="251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150</v>
      </c>
      <c r="AU332" s="261" t="s">
        <v>148</v>
      </c>
      <c r="AV332" s="13" t="s">
        <v>148</v>
      </c>
      <c r="AW332" s="13" t="s">
        <v>34</v>
      </c>
      <c r="AX332" s="13" t="s">
        <v>78</v>
      </c>
      <c r="AY332" s="261" t="s">
        <v>142</v>
      </c>
    </row>
    <row r="333" s="13" customFormat="1">
      <c r="A333" s="13"/>
      <c r="B333" s="250"/>
      <c r="C333" s="251"/>
      <c r="D333" s="252" t="s">
        <v>150</v>
      </c>
      <c r="E333" s="253" t="s">
        <v>1</v>
      </c>
      <c r="F333" s="254" t="s">
        <v>174</v>
      </c>
      <c r="G333" s="251"/>
      <c r="H333" s="255">
        <v>14.773999999999999</v>
      </c>
      <c r="I333" s="256"/>
      <c r="J333" s="251"/>
      <c r="K333" s="251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150</v>
      </c>
      <c r="AU333" s="261" t="s">
        <v>148</v>
      </c>
      <c r="AV333" s="13" t="s">
        <v>148</v>
      </c>
      <c r="AW333" s="13" t="s">
        <v>34</v>
      </c>
      <c r="AX333" s="13" t="s">
        <v>78</v>
      </c>
      <c r="AY333" s="261" t="s">
        <v>142</v>
      </c>
    </row>
    <row r="334" s="14" customFormat="1">
      <c r="A334" s="14"/>
      <c r="B334" s="262"/>
      <c r="C334" s="263"/>
      <c r="D334" s="252" t="s">
        <v>150</v>
      </c>
      <c r="E334" s="264" t="s">
        <v>1</v>
      </c>
      <c r="F334" s="265" t="s">
        <v>157</v>
      </c>
      <c r="G334" s="263"/>
      <c r="H334" s="266">
        <v>30.958999999999996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2" t="s">
        <v>150</v>
      </c>
      <c r="AU334" s="272" t="s">
        <v>148</v>
      </c>
      <c r="AV334" s="14" t="s">
        <v>147</v>
      </c>
      <c r="AW334" s="14" t="s">
        <v>34</v>
      </c>
      <c r="AX334" s="14" t="s">
        <v>86</v>
      </c>
      <c r="AY334" s="272" t="s">
        <v>142</v>
      </c>
    </row>
    <row r="335" s="13" customFormat="1">
      <c r="A335" s="13"/>
      <c r="B335" s="250"/>
      <c r="C335" s="251"/>
      <c r="D335" s="252" t="s">
        <v>150</v>
      </c>
      <c r="E335" s="251"/>
      <c r="F335" s="254" t="s">
        <v>349</v>
      </c>
      <c r="G335" s="251"/>
      <c r="H335" s="255">
        <v>32.506999999999998</v>
      </c>
      <c r="I335" s="256"/>
      <c r="J335" s="251"/>
      <c r="K335" s="251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150</v>
      </c>
      <c r="AU335" s="261" t="s">
        <v>148</v>
      </c>
      <c r="AV335" s="13" t="s">
        <v>148</v>
      </c>
      <c r="AW335" s="13" t="s">
        <v>4</v>
      </c>
      <c r="AX335" s="13" t="s">
        <v>86</v>
      </c>
      <c r="AY335" s="261" t="s">
        <v>142</v>
      </c>
    </row>
    <row r="336" s="2" customFormat="1" ht="21.75" customHeight="1">
      <c r="A336" s="39"/>
      <c r="B336" s="40"/>
      <c r="C336" s="236" t="s">
        <v>350</v>
      </c>
      <c r="D336" s="236" t="s">
        <v>144</v>
      </c>
      <c r="E336" s="237" t="s">
        <v>351</v>
      </c>
      <c r="F336" s="238" t="s">
        <v>352</v>
      </c>
      <c r="G336" s="239" t="s">
        <v>90</v>
      </c>
      <c r="H336" s="240">
        <v>30.959</v>
      </c>
      <c r="I336" s="241"/>
      <c r="J336" s="242">
        <f>ROUND(I336*H336,2)</f>
        <v>0</v>
      </c>
      <c r="K336" s="243"/>
      <c r="L336" s="45"/>
      <c r="M336" s="244" t="s">
        <v>1</v>
      </c>
      <c r="N336" s="245" t="s">
        <v>44</v>
      </c>
      <c r="O336" s="92"/>
      <c r="P336" s="246">
        <f>O336*H336</f>
        <v>0</v>
      </c>
      <c r="Q336" s="246">
        <v>0</v>
      </c>
      <c r="R336" s="246">
        <f>Q336*H336</f>
        <v>0</v>
      </c>
      <c r="S336" s="246">
        <v>0.13500000000000001</v>
      </c>
      <c r="T336" s="247">
        <f>S336*H336</f>
        <v>4.1794650000000004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8" t="s">
        <v>241</v>
      </c>
      <c r="AT336" s="248" t="s">
        <v>144</v>
      </c>
      <c r="AU336" s="248" t="s">
        <v>148</v>
      </c>
      <c r="AY336" s="18" t="s">
        <v>142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8" t="s">
        <v>148</v>
      </c>
      <c r="BK336" s="249">
        <f>ROUND(I336*H336,2)</f>
        <v>0</v>
      </c>
      <c r="BL336" s="18" t="s">
        <v>241</v>
      </c>
      <c r="BM336" s="248" t="s">
        <v>353</v>
      </c>
    </row>
    <row r="337" s="13" customFormat="1">
      <c r="A337" s="13"/>
      <c r="B337" s="250"/>
      <c r="C337" s="251"/>
      <c r="D337" s="252" t="s">
        <v>150</v>
      </c>
      <c r="E337" s="253" t="s">
        <v>1</v>
      </c>
      <c r="F337" s="254" t="s">
        <v>173</v>
      </c>
      <c r="G337" s="251"/>
      <c r="H337" s="255">
        <v>16.184999999999999</v>
      </c>
      <c r="I337" s="256"/>
      <c r="J337" s="251"/>
      <c r="K337" s="251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150</v>
      </c>
      <c r="AU337" s="261" t="s">
        <v>148</v>
      </c>
      <c r="AV337" s="13" t="s">
        <v>148</v>
      </c>
      <c r="AW337" s="13" t="s">
        <v>34</v>
      </c>
      <c r="AX337" s="13" t="s">
        <v>78</v>
      </c>
      <c r="AY337" s="261" t="s">
        <v>142</v>
      </c>
    </row>
    <row r="338" s="13" customFormat="1">
      <c r="A338" s="13"/>
      <c r="B338" s="250"/>
      <c r="C338" s="251"/>
      <c r="D338" s="252" t="s">
        <v>150</v>
      </c>
      <c r="E338" s="253" t="s">
        <v>1</v>
      </c>
      <c r="F338" s="254" t="s">
        <v>174</v>
      </c>
      <c r="G338" s="251"/>
      <c r="H338" s="255">
        <v>14.773999999999999</v>
      </c>
      <c r="I338" s="256"/>
      <c r="J338" s="251"/>
      <c r="K338" s="251"/>
      <c r="L338" s="257"/>
      <c r="M338" s="258"/>
      <c r="N338" s="259"/>
      <c r="O338" s="259"/>
      <c r="P338" s="259"/>
      <c r="Q338" s="259"/>
      <c r="R338" s="259"/>
      <c r="S338" s="259"/>
      <c r="T338" s="26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1" t="s">
        <v>150</v>
      </c>
      <c r="AU338" s="261" t="s">
        <v>148</v>
      </c>
      <c r="AV338" s="13" t="s">
        <v>148</v>
      </c>
      <c r="AW338" s="13" t="s">
        <v>34</v>
      </c>
      <c r="AX338" s="13" t="s">
        <v>78</v>
      </c>
      <c r="AY338" s="261" t="s">
        <v>142</v>
      </c>
    </row>
    <row r="339" s="14" customFormat="1">
      <c r="A339" s="14"/>
      <c r="B339" s="262"/>
      <c r="C339" s="263"/>
      <c r="D339" s="252" t="s">
        <v>150</v>
      </c>
      <c r="E339" s="264" t="s">
        <v>1</v>
      </c>
      <c r="F339" s="265" t="s">
        <v>157</v>
      </c>
      <c r="G339" s="263"/>
      <c r="H339" s="266">
        <v>30.958999999999996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2" t="s">
        <v>150</v>
      </c>
      <c r="AU339" s="272" t="s">
        <v>148</v>
      </c>
      <c r="AV339" s="14" t="s">
        <v>147</v>
      </c>
      <c r="AW339" s="14" t="s">
        <v>34</v>
      </c>
      <c r="AX339" s="14" t="s">
        <v>86</v>
      </c>
      <c r="AY339" s="272" t="s">
        <v>142</v>
      </c>
    </row>
    <row r="340" s="2" customFormat="1" ht="21.75" customHeight="1">
      <c r="A340" s="39"/>
      <c r="B340" s="40"/>
      <c r="C340" s="236" t="s">
        <v>354</v>
      </c>
      <c r="D340" s="236" t="s">
        <v>144</v>
      </c>
      <c r="E340" s="237" t="s">
        <v>355</v>
      </c>
      <c r="F340" s="238" t="s">
        <v>356</v>
      </c>
      <c r="G340" s="239" t="s">
        <v>301</v>
      </c>
      <c r="H340" s="240">
        <v>0.081000000000000003</v>
      </c>
      <c r="I340" s="241"/>
      <c r="J340" s="242">
        <f>ROUND(I340*H340,2)</f>
        <v>0</v>
      </c>
      <c r="K340" s="243"/>
      <c r="L340" s="45"/>
      <c r="M340" s="244" t="s">
        <v>1</v>
      </c>
      <c r="N340" s="245" t="s">
        <v>44</v>
      </c>
      <c r="O340" s="92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8" t="s">
        <v>241</v>
      </c>
      <c r="AT340" s="248" t="s">
        <v>144</v>
      </c>
      <c r="AU340" s="248" t="s">
        <v>148</v>
      </c>
      <c r="AY340" s="18" t="s">
        <v>142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8" t="s">
        <v>148</v>
      </c>
      <c r="BK340" s="249">
        <f>ROUND(I340*H340,2)</f>
        <v>0</v>
      </c>
      <c r="BL340" s="18" t="s">
        <v>241</v>
      </c>
      <c r="BM340" s="248" t="s">
        <v>357</v>
      </c>
    </row>
    <row r="341" s="12" customFormat="1" ht="22.8" customHeight="1">
      <c r="A341" s="12"/>
      <c r="B341" s="221"/>
      <c r="C341" s="222"/>
      <c r="D341" s="223" t="s">
        <v>77</v>
      </c>
      <c r="E341" s="234" t="s">
        <v>358</v>
      </c>
      <c r="F341" s="234" t="s">
        <v>359</v>
      </c>
      <c r="G341" s="222"/>
      <c r="H341" s="222"/>
      <c r="I341" s="225"/>
      <c r="J341" s="235">
        <f>BK341</f>
        <v>0</v>
      </c>
      <c r="K341" s="222"/>
      <c r="L341" s="226"/>
      <c r="M341" s="227"/>
      <c r="N341" s="228"/>
      <c r="O341" s="228"/>
      <c r="P341" s="229">
        <f>SUM(P342:P353)</f>
        <v>0</v>
      </c>
      <c r="Q341" s="228"/>
      <c r="R341" s="229">
        <f>SUM(R342:R353)</f>
        <v>0.019547499999999999</v>
      </c>
      <c r="S341" s="228"/>
      <c r="T341" s="230">
        <f>SUM(T342:T353)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31" t="s">
        <v>148</v>
      </c>
      <c r="AT341" s="232" t="s">
        <v>77</v>
      </c>
      <c r="AU341" s="232" t="s">
        <v>86</v>
      </c>
      <c r="AY341" s="231" t="s">
        <v>142</v>
      </c>
      <c r="BK341" s="233">
        <f>SUM(BK342:BK353)</f>
        <v>0</v>
      </c>
    </row>
    <row r="342" s="2" customFormat="1" ht="16.5" customHeight="1">
      <c r="A342" s="39"/>
      <c r="B342" s="40"/>
      <c r="C342" s="236" t="s">
        <v>360</v>
      </c>
      <c r="D342" s="236" t="s">
        <v>144</v>
      </c>
      <c r="E342" s="237" t="s">
        <v>361</v>
      </c>
      <c r="F342" s="238" t="s">
        <v>362</v>
      </c>
      <c r="G342" s="239" t="s">
        <v>363</v>
      </c>
      <c r="H342" s="240">
        <v>1</v>
      </c>
      <c r="I342" s="241"/>
      <c r="J342" s="242">
        <f>ROUND(I342*H342,2)</f>
        <v>0</v>
      </c>
      <c r="K342" s="243"/>
      <c r="L342" s="45"/>
      <c r="M342" s="244" t="s">
        <v>1</v>
      </c>
      <c r="N342" s="245" t="s">
        <v>44</v>
      </c>
      <c r="O342" s="92"/>
      <c r="P342" s="246">
        <f>O342*H342</f>
        <v>0</v>
      </c>
      <c r="Q342" s="246">
        <v>0</v>
      </c>
      <c r="R342" s="246">
        <f>Q342*H342</f>
        <v>0</v>
      </c>
      <c r="S342" s="246">
        <v>0</v>
      </c>
      <c r="T342" s="24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8" t="s">
        <v>241</v>
      </c>
      <c r="AT342" s="248" t="s">
        <v>144</v>
      </c>
      <c r="AU342" s="248" t="s">
        <v>148</v>
      </c>
      <c r="AY342" s="18" t="s">
        <v>142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8" t="s">
        <v>148</v>
      </c>
      <c r="BK342" s="249">
        <f>ROUND(I342*H342,2)</f>
        <v>0</v>
      </c>
      <c r="BL342" s="18" t="s">
        <v>241</v>
      </c>
      <c r="BM342" s="248" t="s">
        <v>364</v>
      </c>
    </row>
    <row r="343" s="13" customFormat="1">
      <c r="A343" s="13"/>
      <c r="B343" s="250"/>
      <c r="C343" s="251"/>
      <c r="D343" s="252" t="s">
        <v>150</v>
      </c>
      <c r="E343" s="253" t="s">
        <v>1</v>
      </c>
      <c r="F343" s="254" t="s">
        <v>86</v>
      </c>
      <c r="G343" s="251"/>
      <c r="H343" s="255">
        <v>1</v>
      </c>
      <c r="I343" s="256"/>
      <c r="J343" s="251"/>
      <c r="K343" s="251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150</v>
      </c>
      <c r="AU343" s="261" t="s">
        <v>148</v>
      </c>
      <c r="AV343" s="13" t="s">
        <v>148</v>
      </c>
      <c r="AW343" s="13" t="s">
        <v>34</v>
      </c>
      <c r="AX343" s="13" t="s">
        <v>86</v>
      </c>
      <c r="AY343" s="261" t="s">
        <v>142</v>
      </c>
    </row>
    <row r="344" s="2" customFormat="1" ht="16.5" customHeight="1">
      <c r="A344" s="39"/>
      <c r="B344" s="40"/>
      <c r="C344" s="236" t="s">
        <v>365</v>
      </c>
      <c r="D344" s="236" t="s">
        <v>144</v>
      </c>
      <c r="E344" s="237" t="s">
        <v>366</v>
      </c>
      <c r="F344" s="238" t="s">
        <v>367</v>
      </c>
      <c r="G344" s="239" t="s">
        <v>244</v>
      </c>
      <c r="H344" s="240">
        <v>1</v>
      </c>
      <c r="I344" s="241"/>
      <c r="J344" s="242">
        <f>ROUND(I344*H344,2)</f>
        <v>0</v>
      </c>
      <c r="K344" s="243"/>
      <c r="L344" s="45"/>
      <c r="M344" s="244" t="s">
        <v>1</v>
      </c>
      <c r="N344" s="245" t="s">
        <v>44</v>
      </c>
      <c r="O344" s="92"/>
      <c r="P344" s="246">
        <f>O344*H344</f>
        <v>0</v>
      </c>
      <c r="Q344" s="246">
        <v>0.0069699999999999996</v>
      </c>
      <c r="R344" s="246">
        <f>Q344*H344</f>
        <v>0.0069699999999999996</v>
      </c>
      <c r="S344" s="246">
        <v>0</v>
      </c>
      <c r="T344" s="24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8" t="s">
        <v>241</v>
      </c>
      <c r="AT344" s="248" t="s">
        <v>144</v>
      </c>
      <c r="AU344" s="248" t="s">
        <v>148</v>
      </c>
      <c r="AY344" s="18" t="s">
        <v>142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8" t="s">
        <v>148</v>
      </c>
      <c r="BK344" s="249">
        <f>ROUND(I344*H344,2)</f>
        <v>0</v>
      </c>
      <c r="BL344" s="18" t="s">
        <v>241</v>
      </c>
      <c r="BM344" s="248" t="s">
        <v>368</v>
      </c>
    </row>
    <row r="345" s="15" customFormat="1">
      <c r="A345" s="15"/>
      <c r="B345" s="273"/>
      <c r="C345" s="274"/>
      <c r="D345" s="252" t="s">
        <v>150</v>
      </c>
      <c r="E345" s="275" t="s">
        <v>1</v>
      </c>
      <c r="F345" s="276" t="s">
        <v>224</v>
      </c>
      <c r="G345" s="274"/>
      <c r="H345" s="275" t="s">
        <v>1</v>
      </c>
      <c r="I345" s="277"/>
      <c r="J345" s="274"/>
      <c r="K345" s="274"/>
      <c r="L345" s="278"/>
      <c r="M345" s="279"/>
      <c r="N345" s="280"/>
      <c r="O345" s="280"/>
      <c r="P345" s="280"/>
      <c r="Q345" s="280"/>
      <c r="R345" s="280"/>
      <c r="S345" s="280"/>
      <c r="T345" s="28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2" t="s">
        <v>150</v>
      </c>
      <c r="AU345" s="282" t="s">
        <v>148</v>
      </c>
      <c r="AV345" s="15" t="s">
        <v>86</v>
      </c>
      <c r="AW345" s="15" t="s">
        <v>34</v>
      </c>
      <c r="AX345" s="15" t="s">
        <v>78</v>
      </c>
      <c r="AY345" s="282" t="s">
        <v>142</v>
      </c>
    </row>
    <row r="346" s="13" customFormat="1">
      <c r="A346" s="13"/>
      <c r="B346" s="250"/>
      <c r="C346" s="251"/>
      <c r="D346" s="252" t="s">
        <v>150</v>
      </c>
      <c r="E346" s="253" t="s">
        <v>1</v>
      </c>
      <c r="F346" s="254" t="s">
        <v>369</v>
      </c>
      <c r="G346" s="251"/>
      <c r="H346" s="255">
        <v>1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150</v>
      </c>
      <c r="AU346" s="261" t="s">
        <v>148</v>
      </c>
      <c r="AV346" s="13" t="s">
        <v>148</v>
      </c>
      <c r="AW346" s="13" t="s">
        <v>34</v>
      </c>
      <c r="AX346" s="13" t="s">
        <v>78</v>
      </c>
      <c r="AY346" s="261" t="s">
        <v>142</v>
      </c>
    </row>
    <row r="347" s="14" customFormat="1">
      <c r="A347" s="14"/>
      <c r="B347" s="262"/>
      <c r="C347" s="263"/>
      <c r="D347" s="252" t="s">
        <v>150</v>
      </c>
      <c r="E347" s="264" t="s">
        <v>1</v>
      </c>
      <c r="F347" s="265" t="s">
        <v>157</v>
      </c>
      <c r="G347" s="263"/>
      <c r="H347" s="266">
        <v>1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2" t="s">
        <v>150</v>
      </c>
      <c r="AU347" s="272" t="s">
        <v>148</v>
      </c>
      <c r="AV347" s="14" t="s">
        <v>147</v>
      </c>
      <c r="AW347" s="14" t="s">
        <v>34</v>
      </c>
      <c r="AX347" s="14" t="s">
        <v>86</v>
      </c>
      <c r="AY347" s="272" t="s">
        <v>142</v>
      </c>
    </row>
    <row r="348" s="2" customFormat="1" ht="16.5" customHeight="1">
      <c r="A348" s="39"/>
      <c r="B348" s="40"/>
      <c r="C348" s="236" t="s">
        <v>370</v>
      </c>
      <c r="D348" s="236" t="s">
        <v>144</v>
      </c>
      <c r="E348" s="237" t="s">
        <v>371</v>
      </c>
      <c r="F348" s="238" t="s">
        <v>372</v>
      </c>
      <c r="G348" s="239" t="s">
        <v>244</v>
      </c>
      <c r="H348" s="240">
        <v>5.8499999999999996</v>
      </c>
      <c r="I348" s="241"/>
      <c r="J348" s="242">
        <f>ROUND(I348*H348,2)</f>
        <v>0</v>
      </c>
      <c r="K348" s="243"/>
      <c r="L348" s="45"/>
      <c r="M348" s="244" t="s">
        <v>1</v>
      </c>
      <c r="N348" s="245" t="s">
        <v>44</v>
      </c>
      <c r="O348" s="92"/>
      <c r="P348" s="246">
        <f>O348*H348</f>
        <v>0</v>
      </c>
      <c r="Q348" s="246">
        <v>0.00215</v>
      </c>
      <c r="R348" s="246">
        <f>Q348*H348</f>
        <v>0.012577499999999998</v>
      </c>
      <c r="S348" s="246">
        <v>0</v>
      </c>
      <c r="T348" s="24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8" t="s">
        <v>241</v>
      </c>
      <c r="AT348" s="248" t="s">
        <v>144</v>
      </c>
      <c r="AU348" s="248" t="s">
        <v>148</v>
      </c>
      <c r="AY348" s="18" t="s">
        <v>142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8" t="s">
        <v>148</v>
      </c>
      <c r="BK348" s="249">
        <f>ROUND(I348*H348,2)</f>
        <v>0</v>
      </c>
      <c r="BL348" s="18" t="s">
        <v>241</v>
      </c>
      <c r="BM348" s="248" t="s">
        <v>373</v>
      </c>
    </row>
    <row r="349" s="15" customFormat="1">
      <c r="A349" s="15"/>
      <c r="B349" s="273"/>
      <c r="C349" s="274"/>
      <c r="D349" s="252" t="s">
        <v>150</v>
      </c>
      <c r="E349" s="275" t="s">
        <v>1</v>
      </c>
      <c r="F349" s="276" t="s">
        <v>220</v>
      </c>
      <c r="G349" s="274"/>
      <c r="H349" s="275" t="s">
        <v>1</v>
      </c>
      <c r="I349" s="277"/>
      <c r="J349" s="274"/>
      <c r="K349" s="274"/>
      <c r="L349" s="278"/>
      <c r="M349" s="279"/>
      <c r="N349" s="280"/>
      <c r="O349" s="280"/>
      <c r="P349" s="280"/>
      <c r="Q349" s="280"/>
      <c r="R349" s="280"/>
      <c r="S349" s="280"/>
      <c r="T349" s="28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2" t="s">
        <v>150</v>
      </c>
      <c r="AU349" s="282" t="s">
        <v>148</v>
      </c>
      <c r="AV349" s="15" t="s">
        <v>86</v>
      </c>
      <c r="AW349" s="15" t="s">
        <v>34</v>
      </c>
      <c r="AX349" s="15" t="s">
        <v>78</v>
      </c>
      <c r="AY349" s="282" t="s">
        <v>142</v>
      </c>
    </row>
    <row r="350" s="13" customFormat="1">
      <c r="A350" s="13"/>
      <c r="B350" s="250"/>
      <c r="C350" s="251"/>
      <c r="D350" s="252" t="s">
        <v>150</v>
      </c>
      <c r="E350" s="253" t="s">
        <v>1</v>
      </c>
      <c r="F350" s="254" t="s">
        <v>289</v>
      </c>
      <c r="G350" s="251"/>
      <c r="H350" s="255">
        <v>3.8500000000000001</v>
      </c>
      <c r="I350" s="256"/>
      <c r="J350" s="251"/>
      <c r="K350" s="251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150</v>
      </c>
      <c r="AU350" s="261" t="s">
        <v>148</v>
      </c>
      <c r="AV350" s="13" t="s">
        <v>148</v>
      </c>
      <c r="AW350" s="13" t="s">
        <v>34</v>
      </c>
      <c r="AX350" s="13" t="s">
        <v>78</v>
      </c>
      <c r="AY350" s="261" t="s">
        <v>142</v>
      </c>
    </row>
    <row r="351" s="13" customFormat="1">
      <c r="A351" s="13"/>
      <c r="B351" s="250"/>
      <c r="C351" s="251"/>
      <c r="D351" s="252" t="s">
        <v>150</v>
      </c>
      <c r="E351" s="253" t="s">
        <v>1</v>
      </c>
      <c r="F351" s="254" t="s">
        <v>290</v>
      </c>
      <c r="G351" s="251"/>
      <c r="H351" s="255">
        <v>2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150</v>
      </c>
      <c r="AU351" s="261" t="s">
        <v>148</v>
      </c>
      <c r="AV351" s="13" t="s">
        <v>148</v>
      </c>
      <c r="AW351" s="13" t="s">
        <v>34</v>
      </c>
      <c r="AX351" s="13" t="s">
        <v>78</v>
      </c>
      <c r="AY351" s="261" t="s">
        <v>142</v>
      </c>
    </row>
    <row r="352" s="14" customFormat="1">
      <c r="A352" s="14"/>
      <c r="B352" s="262"/>
      <c r="C352" s="263"/>
      <c r="D352" s="252" t="s">
        <v>150</v>
      </c>
      <c r="E352" s="264" t="s">
        <v>1</v>
      </c>
      <c r="F352" s="265" t="s">
        <v>157</v>
      </c>
      <c r="G352" s="263"/>
      <c r="H352" s="266">
        <v>5.8499999999999996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2" t="s">
        <v>150</v>
      </c>
      <c r="AU352" s="272" t="s">
        <v>148</v>
      </c>
      <c r="AV352" s="14" t="s">
        <v>147</v>
      </c>
      <c r="AW352" s="14" t="s">
        <v>34</v>
      </c>
      <c r="AX352" s="14" t="s">
        <v>86</v>
      </c>
      <c r="AY352" s="272" t="s">
        <v>142</v>
      </c>
    </row>
    <row r="353" s="2" customFormat="1" ht="21.75" customHeight="1">
      <c r="A353" s="39"/>
      <c r="B353" s="40"/>
      <c r="C353" s="236" t="s">
        <v>374</v>
      </c>
      <c r="D353" s="236" t="s">
        <v>144</v>
      </c>
      <c r="E353" s="237" t="s">
        <v>375</v>
      </c>
      <c r="F353" s="238" t="s">
        <v>376</v>
      </c>
      <c r="G353" s="239" t="s">
        <v>301</v>
      </c>
      <c r="H353" s="240">
        <v>0.02</v>
      </c>
      <c r="I353" s="241"/>
      <c r="J353" s="242">
        <f>ROUND(I353*H353,2)</f>
        <v>0</v>
      </c>
      <c r="K353" s="243"/>
      <c r="L353" s="45"/>
      <c r="M353" s="244" t="s">
        <v>1</v>
      </c>
      <c r="N353" s="245" t="s">
        <v>44</v>
      </c>
      <c r="O353" s="92"/>
      <c r="P353" s="246">
        <f>O353*H353</f>
        <v>0</v>
      </c>
      <c r="Q353" s="246">
        <v>0</v>
      </c>
      <c r="R353" s="246">
        <f>Q353*H353</f>
        <v>0</v>
      </c>
      <c r="S353" s="246">
        <v>0</v>
      </c>
      <c r="T353" s="24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8" t="s">
        <v>241</v>
      </c>
      <c r="AT353" s="248" t="s">
        <v>144</v>
      </c>
      <c r="AU353" s="248" t="s">
        <v>148</v>
      </c>
      <c r="AY353" s="18" t="s">
        <v>142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8" t="s">
        <v>148</v>
      </c>
      <c r="BK353" s="249">
        <f>ROUND(I353*H353,2)</f>
        <v>0</v>
      </c>
      <c r="BL353" s="18" t="s">
        <v>241</v>
      </c>
      <c r="BM353" s="248" t="s">
        <v>377</v>
      </c>
    </row>
    <row r="354" s="12" customFormat="1" ht="22.8" customHeight="1">
      <c r="A354" s="12"/>
      <c r="B354" s="221"/>
      <c r="C354" s="222"/>
      <c r="D354" s="223" t="s">
        <v>77</v>
      </c>
      <c r="E354" s="234" t="s">
        <v>378</v>
      </c>
      <c r="F354" s="234" t="s">
        <v>379</v>
      </c>
      <c r="G354" s="222"/>
      <c r="H354" s="222"/>
      <c r="I354" s="225"/>
      <c r="J354" s="235">
        <f>BK354</f>
        <v>0</v>
      </c>
      <c r="K354" s="222"/>
      <c r="L354" s="226"/>
      <c r="M354" s="227"/>
      <c r="N354" s="228"/>
      <c r="O354" s="228"/>
      <c r="P354" s="229">
        <f>SUM(P355:P363)</f>
        <v>0</v>
      </c>
      <c r="Q354" s="228"/>
      <c r="R354" s="229">
        <f>SUM(R355:R363)</f>
        <v>0.017989999999999999</v>
      </c>
      <c r="S354" s="228"/>
      <c r="T354" s="230">
        <f>SUM(T355:T363)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31" t="s">
        <v>148</v>
      </c>
      <c r="AT354" s="232" t="s">
        <v>77</v>
      </c>
      <c r="AU354" s="232" t="s">
        <v>86</v>
      </c>
      <c r="AY354" s="231" t="s">
        <v>142</v>
      </c>
      <c r="BK354" s="233">
        <f>SUM(BK355:BK363)</f>
        <v>0</v>
      </c>
    </row>
    <row r="355" s="2" customFormat="1" ht="21.75" customHeight="1">
      <c r="A355" s="39"/>
      <c r="B355" s="40"/>
      <c r="C355" s="236" t="s">
        <v>380</v>
      </c>
      <c r="D355" s="236" t="s">
        <v>144</v>
      </c>
      <c r="E355" s="237" t="s">
        <v>381</v>
      </c>
      <c r="F355" s="238" t="s">
        <v>382</v>
      </c>
      <c r="G355" s="239" t="s">
        <v>244</v>
      </c>
      <c r="H355" s="240">
        <v>15.800000000000001</v>
      </c>
      <c r="I355" s="241"/>
      <c r="J355" s="242">
        <f>ROUND(I355*H355,2)</f>
        <v>0</v>
      </c>
      <c r="K355" s="243"/>
      <c r="L355" s="45"/>
      <c r="M355" s="244" t="s">
        <v>1</v>
      </c>
      <c r="N355" s="245" t="s">
        <v>44</v>
      </c>
      <c r="O355" s="92"/>
      <c r="P355" s="246">
        <f>O355*H355</f>
        <v>0</v>
      </c>
      <c r="Q355" s="246">
        <v>0.00084999999999999995</v>
      </c>
      <c r="R355" s="246">
        <f>Q355*H355</f>
        <v>0.013429999999999999</v>
      </c>
      <c r="S355" s="246">
        <v>0</v>
      </c>
      <c r="T355" s="24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8" t="s">
        <v>241</v>
      </c>
      <c r="AT355" s="248" t="s">
        <v>144</v>
      </c>
      <c r="AU355" s="248" t="s">
        <v>148</v>
      </c>
      <c r="AY355" s="18" t="s">
        <v>142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8" t="s">
        <v>148</v>
      </c>
      <c r="BK355" s="249">
        <f>ROUND(I355*H355,2)</f>
        <v>0</v>
      </c>
      <c r="BL355" s="18" t="s">
        <v>241</v>
      </c>
      <c r="BM355" s="248" t="s">
        <v>383</v>
      </c>
    </row>
    <row r="356" s="15" customFormat="1">
      <c r="A356" s="15"/>
      <c r="B356" s="273"/>
      <c r="C356" s="274"/>
      <c r="D356" s="252" t="s">
        <v>150</v>
      </c>
      <c r="E356" s="275" t="s">
        <v>1</v>
      </c>
      <c r="F356" s="276" t="s">
        <v>224</v>
      </c>
      <c r="G356" s="274"/>
      <c r="H356" s="275" t="s">
        <v>1</v>
      </c>
      <c r="I356" s="277"/>
      <c r="J356" s="274"/>
      <c r="K356" s="274"/>
      <c r="L356" s="278"/>
      <c r="M356" s="279"/>
      <c r="N356" s="280"/>
      <c r="O356" s="280"/>
      <c r="P356" s="280"/>
      <c r="Q356" s="280"/>
      <c r="R356" s="280"/>
      <c r="S356" s="280"/>
      <c r="T356" s="28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2" t="s">
        <v>150</v>
      </c>
      <c r="AU356" s="282" t="s">
        <v>148</v>
      </c>
      <c r="AV356" s="15" t="s">
        <v>86</v>
      </c>
      <c r="AW356" s="15" t="s">
        <v>34</v>
      </c>
      <c r="AX356" s="15" t="s">
        <v>78</v>
      </c>
      <c r="AY356" s="282" t="s">
        <v>142</v>
      </c>
    </row>
    <row r="357" s="13" customFormat="1">
      <c r="A357" s="13"/>
      <c r="B357" s="250"/>
      <c r="C357" s="251"/>
      <c r="D357" s="252" t="s">
        <v>150</v>
      </c>
      <c r="E357" s="253" t="s">
        <v>1</v>
      </c>
      <c r="F357" s="254" t="s">
        <v>384</v>
      </c>
      <c r="G357" s="251"/>
      <c r="H357" s="255">
        <v>15.800000000000001</v>
      </c>
      <c r="I357" s="256"/>
      <c r="J357" s="251"/>
      <c r="K357" s="251"/>
      <c r="L357" s="257"/>
      <c r="M357" s="258"/>
      <c r="N357" s="259"/>
      <c r="O357" s="259"/>
      <c r="P357" s="259"/>
      <c r="Q357" s="259"/>
      <c r="R357" s="259"/>
      <c r="S357" s="259"/>
      <c r="T357" s="26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1" t="s">
        <v>150</v>
      </c>
      <c r="AU357" s="261" t="s">
        <v>148</v>
      </c>
      <c r="AV357" s="13" t="s">
        <v>148</v>
      </c>
      <c r="AW357" s="13" t="s">
        <v>34</v>
      </c>
      <c r="AX357" s="13" t="s">
        <v>78</v>
      </c>
      <c r="AY357" s="261" t="s">
        <v>142</v>
      </c>
    </row>
    <row r="358" s="14" customFormat="1">
      <c r="A358" s="14"/>
      <c r="B358" s="262"/>
      <c r="C358" s="263"/>
      <c r="D358" s="252" t="s">
        <v>150</v>
      </c>
      <c r="E358" s="264" t="s">
        <v>1</v>
      </c>
      <c r="F358" s="265" t="s">
        <v>157</v>
      </c>
      <c r="G358" s="263"/>
      <c r="H358" s="266">
        <v>15.800000000000001</v>
      </c>
      <c r="I358" s="267"/>
      <c r="J358" s="263"/>
      <c r="K358" s="263"/>
      <c r="L358" s="268"/>
      <c r="M358" s="269"/>
      <c r="N358" s="270"/>
      <c r="O358" s="270"/>
      <c r="P358" s="270"/>
      <c r="Q358" s="270"/>
      <c r="R358" s="270"/>
      <c r="S358" s="270"/>
      <c r="T358" s="27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2" t="s">
        <v>150</v>
      </c>
      <c r="AU358" s="272" t="s">
        <v>148</v>
      </c>
      <c r="AV358" s="14" t="s">
        <v>147</v>
      </c>
      <c r="AW358" s="14" t="s">
        <v>34</v>
      </c>
      <c r="AX358" s="14" t="s">
        <v>86</v>
      </c>
      <c r="AY358" s="272" t="s">
        <v>142</v>
      </c>
    </row>
    <row r="359" s="2" customFormat="1" ht="16.5" customHeight="1">
      <c r="A359" s="39"/>
      <c r="B359" s="40"/>
      <c r="C359" s="236" t="s">
        <v>385</v>
      </c>
      <c r="D359" s="236" t="s">
        <v>144</v>
      </c>
      <c r="E359" s="237" t="s">
        <v>386</v>
      </c>
      <c r="F359" s="238" t="s">
        <v>387</v>
      </c>
      <c r="G359" s="239" t="s">
        <v>388</v>
      </c>
      <c r="H359" s="240">
        <v>6</v>
      </c>
      <c r="I359" s="241"/>
      <c r="J359" s="242">
        <f>ROUND(I359*H359,2)</f>
        <v>0</v>
      </c>
      <c r="K359" s="243"/>
      <c r="L359" s="45"/>
      <c r="M359" s="244" t="s">
        <v>1</v>
      </c>
      <c r="N359" s="245" t="s">
        <v>44</v>
      </c>
      <c r="O359" s="92"/>
      <c r="P359" s="246">
        <f>O359*H359</f>
        <v>0</v>
      </c>
      <c r="Q359" s="246">
        <v>0.00076000000000000004</v>
      </c>
      <c r="R359" s="246">
        <f>Q359*H359</f>
        <v>0.0045599999999999998</v>
      </c>
      <c r="S359" s="246">
        <v>0</v>
      </c>
      <c r="T359" s="24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8" t="s">
        <v>241</v>
      </c>
      <c r="AT359" s="248" t="s">
        <v>144</v>
      </c>
      <c r="AU359" s="248" t="s">
        <v>148</v>
      </c>
      <c r="AY359" s="18" t="s">
        <v>142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8" t="s">
        <v>148</v>
      </c>
      <c r="BK359" s="249">
        <f>ROUND(I359*H359,2)</f>
        <v>0</v>
      </c>
      <c r="BL359" s="18" t="s">
        <v>241</v>
      </c>
      <c r="BM359" s="248" t="s">
        <v>389</v>
      </c>
    </row>
    <row r="360" s="13" customFormat="1">
      <c r="A360" s="13"/>
      <c r="B360" s="250"/>
      <c r="C360" s="251"/>
      <c r="D360" s="252" t="s">
        <v>150</v>
      </c>
      <c r="E360" s="253" t="s">
        <v>1</v>
      </c>
      <c r="F360" s="254" t="s">
        <v>390</v>
      </c>
      <c r="G360" s="251"/>
      <c r="H360" s="255">
        <v>3</v>
      </c>
      <c r="I360" s="256"/>
      <c r="J360" s="251"/>
      <c r="K360" s="251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150</v>
      </c>
      <c r="AU360" s="261" t="s">
        <v>148</v>
      </c>
      <c r="AV360" s="13" t="s">
        <v>148</v>
      </c>
      <c r="AW360" s="13" t="s">
        <v>34</v>
      </c>
      <c r="AX360" s="13" t="s">
        <v>78</v>
      </c>
      <c r="AY360" s="261" t="s">
        <v>142</v>
      </c>
    </row>
    <row r="361" s="13" customFormat="1">
      <c r="A361" s="13"/>
      <c r="B361" s="250"/>
      <c r="C361" s="251"/>
      <c r="D361" s="252" t="s">
        <v>150</v>
      </c>
      <c r="E361" s="253" t="s">
        <v>1</v>
      </c>
      <c r="F361" s="254" t="s">
        <v>391</v>
      </c>
      <c r="G361" s="251"/>
      <c r="H361" s="255">
        <v>3</v>
      </c>
      <c r="I361" s="256"/>
      <c r="J361" s="251"/>
      <c r="K361" s="251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150</v>
      </c>
      <c r="AU361" s="261" t="s">
        <v>148</v>
      </c>
      <c r="AV361" s="13" t="s">
        <v>148</v>
      </c>
      <c r="AW361" s="13" t="s">
        <v>34</v>
      </c>
      <c r="AX361" s="13" t="s">
        <v>78</v>
      </c>
      <c r="AY361" s="261" t="s">
        <v>142</v>
      </c>
    </row>
    <row r="362" s="14" customFormat="1">
      <c r="A362" s="14"/>
      <c r="B362" s="262"/>
      <c r="C362" s="263"/>
      <c r="D362" s="252" t="s">
        <v>150</v>
      </c>
      <c r="E362" s="264" t="s">
        <v>1</v>
      </c>
      <c r="F362" s="265" t="s">
        <v>157</v>
      </c>
      <c r="G362" s="263"/>
      <c r="H362" s="266">
        <v>6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2" t="s">
        <v>150</v>
      </c>
      <c r="AU362" s="272" t="s">
        <v>148</v>
      </c>
      <c r="AV362" s="14" t="s">
        <v>147</v>
      </c>
      <c r="AW362" s="14" t="s">
        <v>34</v>
      </c>
      <c r="AX362" s="14" t="s">
        <v>86</v>
      </c>
      <c r="AY362" s="272" t="s">
        <v>142</v>
      </c>
    </row>
    <row r="363" s="2" customFormat="1" ht="21.75" customHeight="1">
      <c r="A363" s="39"/>
      <c r="B363" s="40"/>
      <c r="C363" s="236" t="s">
        <v>392</v>
      </c>
      <c r="D363" s="236" t="s">
        <v>144</v>
      </c>
      <c r="E363" s="237" t="s">
        <v>393</v>
      </c>
      <c r="F363" s="238" t="s">
        <v>394</v>
      </c>
      <c r="G363" s="239" t="s">
        <v>301</v>
      </c>
      <c r="H363" s="240">
        <v>0.017999999999999999</v>
      </c>
      <c r="I363" s="241"/>
      <c r="J363" s="242">
        <f>ROUND(I363*H363,2)</f>
        <v>0</v>
      </c>
      <c r="K363" s="243"/>
      <c r="L363" s="45"/>
      <c r="M363" s="244" t="s">
        <v>1</v>
      </c>
      <c r="N363" s="245" t="s">
        <v>44</v>
      </c>
      <c r="O363" s="92"/>
      <c r="P363" s="246">
        <f>O363*H363</f>
        <v>0</v>
      </c>
      <c r="Q363" s="246">
        <v>0</v>
      </c>
      <c r="R363" s="246">
        <f>Q363*H363</f>
        <v>0</v>
      </c>
      <c r="S363" s="246">
        <v>0</v>
      </c>
      <c r="T363" s="24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8" t="s">
        <v>241</v>
      </c>
      <c r="AT363" s="248" t="s">
        <v>144</v>
      </c>
      <c r="AU363" s="248" t="s">
        <v>148</v>
      </c>
      <c r="AY363" s="18" t="s">
        <v>142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8" t="s">
        <v>148</v>
      </c>
      <c r="BK363" s="249">
        <f>ROUND(I363*H363,2)</f>
        <v>0</v>
      </c>
      <c r="BL363" s="18" t="s">
        <v>241</v>
      </c>
      <c r="BM363" s="248" t="s">
        <v>395</v>
      </c>
    </row>
    <row r="364" s="12" customFormat="1" ht="22.8" customHeight="1">
      <c r="A364" s="12"/>
      <c r="B364" s="221"/>
      <c r="C364" s="222"/>
      <c r="D364" s="223" t="s">
        <v>77</v>
      </c>
      <c r="E364" s="234" t="s">
        <v>396</v>
      </c>
      <c r="F364" s="234" t="s">
        <v>397</v>
      </c>
      <c r="G364" s="222"/>
      <c r="H364" s="222"/>
      <c r="I364" s="225"/>
      <c r="J364" s="235">
        <f>BK364</f>
        <v>0</v>
      </c>
      <c r="K364" s="222"/>
      <c r="L364" s="226"/>
      <c r="M364" s="227"/>
      <c r="N364" s="228"/>
      <c r="O364" s="228"/>
      <c r="P364" s="229">
        <f>SUM(P365:P385)</f>
        <v>0</v>
      </c>
      <c r="Q364" s="228"/>
      <c r="R364" s="229">
        <f>SUM(R365:R385)</f>
        <v>0.055079999999999997</v>
      </c>
      <c r="S364" s="228"/>
      <c r="T364" s="230">
        <f>SUM(T365:T385)</f>
        <v>0.074810000000000002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1" t="s">
        <v>148</v>
      </c>
      <c r="AT364" s="232" t="s">
        <v>77</v>
      </c>
      <c r="AU364" s="232" t="s">
        <v>86</v>
      </c>
      <c r="AY364" s="231" t="s">
        <v>142</v>
      </c>
      <c r="BK364" s="233">
        <f>SUM(BK365:BK385)</f>
        <v>0</v>
      </c>
    </row>
    <row r="365" s="2" customFormat="1" ht="16.5" customHeight="1">
      <c r="A365" s="39"/>
      <c r="B365" s="40"/>
      <c r="C365" s="236" t="s">
        <v>398</v>
      </c>
      <c r="D365" s="236" t="s">
        <v>144</v>
      </c>
      <c r="E365" s="237" t="s">
        <v>399</v>
      </c>
      <c r="F365" s="238" t="s">
        <v>400</v>
      </c>
      <c r="G365" s="239" t="s">
        <v>401</v>
      </c>
      <c r="H365" s="240">
        <v>1</v>
      </c>
      <c r="I365" s="241"/>
      <c r="J365" s="242">
        <f>ROUND(I365*H365,2)</f>
        <v>0</v>
      </c>
      <c r="K365" s="243"/>
      <c r="L365" s="45"/>
      <c r="M365" s="244" t="s">
        <v>1</v>
      </c>
      <c r="N365" s="245" t="s">
        <v>44</v>
      </c>
      <c r="O365" s="92"/>
      <c r="P365" s="246">
        <f>O365*H365</f>
        <v>0</v>
      </c>
      <c r="Q365" s="246">
        <v>0</v>
      </c>
      <c r="R365" s="246">
        <f>Q365*H365</f>
        <v>0</v>
      </c>
      <c r="S365" s="246">
        <v>0.01933</v>
      </c>
      <c r="T365" s="247">
        <f>S365*H365</f>
        <v>0.01933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8" t="s">
        <v>241</v>
      </c>
      <c r="AT365" s="248" t="s">
        <v>144</v>
      </c>
      <c r="AU365" s="248" t="s">
        <v>148</v>
      </c>
      <c r="AY365" s="18" t="s">
        <v>142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8" t="s">
        <v>148</v>
      </c>
      <c r="BK365" s="249">
        <f>ROUND(I365*H365,2)</f>
        <v>0</v>
      </c>
      <c r="BL365" s="18" t="s">
        <v>241</v>
      </c>
      <c r="BM365" s="248" t="s">
        <v>402</v>
      </c>
    </row>
    <row r="366" s="13" customFormat="1">
      <c r="A366" s="13"/>
      <c r="B366" s="250"/>
      <c r="C366" s="251"/>
      <c r="D366" s="252" t="s">
        <v>150</v>
      </c>
      <c r="E366" s="253" t="s">
        <v>1</v>
      </c>
      <c r="F366" s="254" t="s">
        <v>86</v>
      </c>
      <c r="G366" s="251"/>
      <c r="H366" s="255">
        <v>1</v>
      </c>
      <c r="I366" s="256"/>
      <c r="J366" s="251"/>
      <c r="K366" s="251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150</v>
      </c>
      <c r="AU366" s="261" t="s">
        <v>148</v>
      </c>
      <c r="AV366" s="13" t="s">
        <v>148</v>
      </c>
      <c r="AW366" s="13" t="s">
        <v>34</v>
      </c>
      <c r="AX366" s="13" t="s">
        <v>86</v>
      </c>
      <c r="AY366" s="261" t="s">
        <v>142</v>
      </c>
    </row>
    <row r="367" s="2" customFormat="1" ht="21.75" customHeight="1">
      <c r="A367" s="39"/>
      <c r="B367" s="40"/>
      <c r="C367" s="236" t="s">
        <v>403</v>
      </c>
      <c r="D367" s="236" t="s">
        <v>144</v>
      </c>
      <c r="E367" s="237" t="s">
        <v>404</v>
      </c>
      <c r="F367" s="238" t="s">
        <v>405</v>
      </c>
      <c r="G367" s="239" t="s">
        <v>401</v>
      </c>
      <c r="H367" s="240">
        <v>1</v>
      </c>
      <c r="I367" s="241"/>
      <c r="J367" s="242">
        <f>ROUND(I367*H367,2)</f>
        <v>0</v>
      </c>
      <c r="K367" s="243"/>
      <c r="L367" s="45"/>
      <c r="M367" s="244" t="s">
        <v>1</v>
      </c>
      <c r="N367" s="245" t="s">
        <v>44</v>
      </c>
      <c r="O367" s="92"/>
      <c r="P367" s="246">
        <f>O367*H367</f>
        <v>0</v>
      </c>
      <c r="Q367" s="246">
        <v>0.016969999999999999</v>
      </c>
      <c r="R367" s="246">
        <f>Q367*H367</f>
        <v>0.016969999999999999</v>
      </c>
      <c r="S367" s="246">
        <v>0</v>
      </c>
      <c r="T367" s="24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8" t="s">
        <v>241</v>
      </c>
      <c r="AT367" s="248" t="s">
        <v>144</v>
      </c>
      <c r="AU367" s="248" t="s">
        <v>148</v>
      </c>
      <c r="AY367" s="18" t="s">
        <v>142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8" t="s">
        <v>148</v>
      </c>
      <c r="BK367" s="249">
        <f>ROUND(I367*H367,2)</f>
        <v>0</v>
      </c>
      <c r="BL367" s="18" t="s">
        <v>241</v>
      </c>
      <c r="BM367" s="248" t="s">
        <v>406</v>
      </c>
    </row>
    <row r="368" s="13" customFormat="1">
      <c r="A368" s="13"/>
      <c r="B368" s="250"/>
      <c r="C368" s="251"/>
      <c r="D368" s="252" t="s">
        <v>150</v>
      </c>
      <c r="E368" s="253" t="s">
        <v>1</v>
      </c>
      <c r="F368" s="254" t="s">
        <v>86</v>
      </c>
      <c r="G368" s="251"/>
      <c r="H368" s="255">
        <v>1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150</v>
      </c>
      <c r="AU368" s="261" t="s">
        <v>148</v>
      </c>
      <c r="AV368" s="13" t="s">
        <v>148</v>
      </c>
      <c r="AW368" s="13" t="s">
        <v>34</v>
      </c>
      <c r="AX368" s="13" t="s">
        <v>86</v>
      </c>
      <c r="AY368" s="261" t="s">
        <v>142</v>
      </c>
    </row>
    <row r="369" s="2" customFormat="1" ht="16.5" customHeight="1">
      <c r="A369" s="39"/>
      <c r="B369" s="40"/>
      <c r="C369" s="236" t="s">
        <v>407</v>
      </c>
      <c r="D369" s="236" t="s">
        <v>144</v>
      </c>
      <c r="E369" s="237" t="s">
        <v>408</v>
      </c>
      <c r="F369" s="238" t="s">
        <v>409</v>
      </c>
      <c r="G369" s="239" t="s">
        <v>401</v>
      </c>
      <c r="H369" s="240">
        <v>1</v>
      </c>
      <c r="I369" s="241"/>
      <c r="J369" s="242">
        <f>ROUND(I369*H369,2)</f>
        <v>0</v>
      </c>
      <c r="K369" s="243"/>
      <c r="L369" s="45"/>
      <c r="M369" s="244" t="s">
        <v>1</v>
      </c>
      <c r="N369" s="245" t="s">
        <v>44</v>
      </c>
      <c r="O369" s="92"/>
      <c r="P369" s="246">
        <f>O369*H369</f>
        <v>0</v>
      </c>
      <c r="Q369" s="246">
        <v>0</v>
      </c>
      <c r="R369" s="246">
        <f>Q369*H369</f>
        <v>0</v>
      </c>
      <c r="S369" s="246">
        <v>0.019460000000000002</v>
      </c>
      <c r="T369" s="247">
        <f>S369*H369</f>
        <v>0.019460000000000002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8" t="s">
        <v>241</v>
      </c>
      <c r="AT369" s="248" t="s">
        <v>144</v>
      </c>
      <c r="AU369" s="248" t="s">
        <v>148</v>
      </c>
      <c r="AY369" s="18" t="s">
        <v>142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8" t="s">
        <v>148</v>
      </c>
      <c r="BK369" s="249">
        <f>ROUND(I369*H369,2)</f>
        <v>0</v>
      </c>
      <c r="BL369" s="18" t="s">
        <v>241</v>
      </c>
      <c r="BM369" s="248" t="s">
        <v>410</v>
      </c>
    </row>
    <row r="370" s="13" customFormat="1">
      <c r="A370" s="13"/>
      <c r="B370" s="250"/>
      <c r="C370" s="251"/>
      <c r="D370" s="252" t="s">
        <v>150</v>
      </c>
      <c r="E370" s="253" t="s">
        <v>1</v>
      </c>
      <c r="F370" s="254" t="s">
        <v>86</v>
      </c>
      <c r="G370" s="251"/>
      <c r="H370" s="255">
        <v>1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150</v>
      </c>
      <c r="AU370" s="261" t="s">
        <v>148</v>
      </c>
      <c r="AV370" s="13" t="s">
        <v>148</v>
      </c>
      <c r="AW370" s="13" t="s">
        <v>34</v>
      </c>
      <c r="AX370" s="13" t="s">
        <v>86</v>
      </c>
      <c r="AY370" s="261" t="s">
        <v>142</v>
      </c>
    </row>
    <row r="371" s="2" customFormat="1" ht="21.75" customHeight="1">
      <c r="A371" s="39"/>
      <c r="B371" s="40"/>
      <c r="C371" s="236" t="s">
        <v>411</v>
      </c>
      <c r="D371" s="236" t="s">
        <v>144</v>
      </c>
      <c r="E371" s="237" t="s">
        <v>412</v>
      </c>
      <c r="F371" s="238" t="s">
        <v>413</v>
      </c>
      <c r="G371" s="239" t="s">
        <v>401</v>
      </c>
      <c r="H371" s="240">
        <v>1</v>
      </c>
      <c r="I371" s="241"/>
      <c r="J371" s="242">
        <f>ROUND(I371*H371,2)</f>
        <v>0</v>
      </c>
      <c r="K371" s="243"/>
      <c r="L371" s="45"/>
      <c r="M371" s="244" t="s">
        <v>1</v>
      </c>
      <c r="N371" s="245" t="s">
        <v>44</v>
      </c>
      <c r="O371" s="92"/>
      <c r="P371" s="246">
        <f>O371*H371</f>
        <v>0</v>
      </c>
      <c r="Q371" s="246">
        <v>0.014970000000000001</v>
      </c>
      <c r="R371" s="246">
        <f>Q371*H371</f>
        <v>0.014970000000000001</v>
      </c>
      <c r="S371" s="246">
        <v>0</v>
      </c>
      <c r="T371" s="24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8" t="s">
        <v>241</v>
      </c>
      <c r="AT371" s="248" t="s">
        <v>144</v>
      </c>
      <c r="AU371" s="248" t="s">
        <v>148</v>
      </c>
      <c r="AY371" s="18" t="s">
        <v>142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8" t="s">
        <v>148</v>
      </c>
      <c r="BK371" s="249">
        <f>ROUND(I371*H371,2)</f>
        <v>0</v>
      </c>
      <c r="BL371" s="18" t="s">
        <v>241</v>
      </c>
      <c r="BM371" s="248" t="s">
        <v>414</v>
      </c>
    </row>
    <row r="372" s="13" customFormat="1">
      <c r="A372" s="13"/>
      <c r="B372" s="250"/>
      <c r="C372" s="251"/>
      <c r="D372" s="252" t="s">
        <v>150</v>
      </c>
      <c r="E372" s="253" t="s">
        <v>1</v>
      </c>
      <c r="F372" s="254" t="s">
        <v>86</v>
      </c>
      <c r="G372" s="251"/>
      <c r="H372" s="255">
        <v>1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150</v>
      </c>
      <c r="AU372" s="261" t="s">
        <v>148</v>
      </c>
      <c r="AV372" s="13" t="s">
        <v>148</v>
      </c>
      <c r="AW372" s="13" t="s">
        <v>34</v>
      </c>
      <c r="AX372" s="13" t="s">
        <v>86</v>
      </c>
      <c r="AY372" s="261" t="s">
        <v>142</v>
      </c>
    </row>
    <row r="373" s="2" customFormat="1" ht="16.5" customHeight="1">
      <c r="A373" s="39"/>
      <c r="B373" s="40"/>
      <c r="C373" s="236" t="s">
        <v>415</v>
      </c>
      <c r="D373" s="236" t="s">
        <v>144</v>
      </c>
      <c r="E373" s="237" t="s">
        <v>416</v>
      </c>
      <c r="F373" s="238" t="s">
        <v>417</v>
      </c>
      <c r="G373" s="239" t="s">
        <v>401</v>
      </c>
      <c r="H373" s="240">
        <v>1</v>
      </c>
      <c r="I373" s="241"/>
      <c r="J373" s="242">
        <f>ROUND(I373*H373,2)</f>
        <v>0</v>
      </c>
      <c r="K373" s="243"/>
      <c r="L373" s="45"/>
      <c r="M373" s="244" t="s">
        <v>1</v>
      </c>
      <c r="N373" s="245" t="s">
        <v>44</v>
      </c>
      <c r="O373" s="92"/>
      <c r="P373" s="246">
        <f>O373*H373</f>
        <v>0</v>
      </c>
      <c r="Q373" s="246">
        <v>0</v>
      </c>
      <c r="R373" s="246">
        <f>Q373*H373</f>
        <v>0</v>
      </c>
      <c r="S373" s="246">
        <v>0.032899999999999999</v>
      </c>
      <c r="T373" s="247">
        <f>S373*H373</f>
        <v>0.032899999999999999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8" t="s">
        <v>241</v>
      </c>
      <c r="AT373" s="248" t="s">
        <v>144</v>
      </c>
      <c r="AU373" s="248" t="s">
        <v>148</v>
      </c>
      <c r="AY373" s="18" t="s">
        <v>142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8" t="s">
        <v>148</v>
      </c>
      <c r="BK373" s="249">
        <f>ROUND(I373*H373,2)</f>
        <v>0</v>
      </c>
      <c r="BL373" s="18" t="s">
        <v>241</v>
      </c>
      <c r="BM373" s="248" t="s">
        <v>418</v>
      </c>
    </row>
    <row r="374" s="13" customFormat="1">
      <c r="A374" s="13"/>
      <c r="B374" s="250"/>
      <c r="C374" s="251"/>
      <c r="D374" s="252" t="s">
        <v>150</v>
      </c>
      <c r="E374" s="253" t="s">
        <v>1</v>
      </c>
      <c r="F374" s="254" t="s">
        <v>86</v>
      </c>
      <c r="G374" s="251"/>
      <c r="H374" s="255">
        <v>1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150</v>
      </c>
      <c r="AU374" s="261" t="s">
        <v>148</v>
      </c>
      <c r="AV374" s="13" t="s">
        <v>148</v>
      </c>
      <c r="AW374" s="13" t="s">
        <v>34</v>
      </c>
      <c r="AX374" s="13" t="s">
        <v>86</v>
      </c>
      <c r="AY374" s="261" t="s">
        <v>142</v>
      </c>
    </row>
    <row r="375" s="2" customFormat="1" ht="21.75" customHeight="1">
      <c r="A375" s="39"/>
      <c r="B375" s="40"/>
      <c r="C375" s="236" t="s">
        <v>419</v>
      </c>
      <c r="D375" s="236" t="s">
        <v>144</v>
      </c>
      <c r="E375" s="237" t="s">
        <v>420</v>
      </c>
      <c r="F375" s="238" t="s">
        <v>421</v>
      </c>
      <c r="G375" s="239" t="s">
        <v>401</v>
      </c>
      <c r="H375" s="240">
        <v>1</v>
      </c>
      <c r="I375" s="241"/>
      <c r="J375" s="242">
        <f>ROUND(I375*H375,2)</f>
        <v>0</v>
      </c>
      <c r="K375" s="243"/>
      <c r="L375" s="45"/>
      <c r="M375" s="244" t="s">
        <v>1</v>
      </c>
      <c r="N375" s="245" t="s">
        <v>44</v>
      </c>
      <c r="O375" s="92"/>
      <c r="P375" s="246">
        <f>O375*H375</f>
        <v>0</v>
      </c>
      <c r="Q375" s="246">
        <v>0.019570000000000001</v>
      </c>
      <c r="R375" s="246">
        <f>Q375*H375</f>
        <v>0.019570000000000001</v>
      </c>
      <c r="S375" s="246">
        <v>0</v>
      </c>
      <c r="T375" s="24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8" t="s">
        <v>241</v>
      </c>
      <c r="AT375" s="248" t="s">
        <v>144</v>
      </c>
      <c r="AU375" s="248" t="s">
        <v>148</v>
      </c>
      <c r="AY375" s="18" t="s">
        <v>142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18" t="s">
        <v>148</v>
      </c>
      <c r="BK375" s="249">
        <f>ROUND(I375*H375,2)</f>
        <v>0</v>
      </c>
      <c r="BL375" s="18" t="s">
        <v>241</v>
      </c>
      <c r="BM375" s="248" t="s">
        <v>422</v>
      </c>
    </row>
    <row r="376" s="13" customFormat="1">
      <c r="A376" s="13"/>
      <c r="B376" s="250"/>
      <c r="C376" s="251"/>
      <c r="D376" s="252" t="s">
        <v>150</v>
      </c>
      <c r="E376" s="253" t="s">
        <v>1</v>
      </c>
      <c r="F376" s="254" t="s">
        <v>86</v>
      </c>
      <c r="G376" s="251"/>
      <c r="H376" s="255">
        <v>1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150</v>
      </c>
      <c r="AU376" s="261" t="s">
        <v>148</v>
      </c>
      <c r="AV376" s="13" t="s">
        <v>148</v>
      </c>
      <c r="AW376" s="13" t="s">
        <v>34</v>
      </c>
      <c r="AX376" s="13" t="s">
        <v>86</v>
      </c>
      <c r="AY376" s="261" t="s">
        <v>142</v>
      </c>
    </row>
    <row r="377" s="2" customFormat="1" ht="16.5" customHeight="1">
      <c r="A377" s="39"/>
      <c r="B377" s="40"/>
      <c r="C377" s="236" t="s">
        <v>423</v>
      </c>
      <c r="D377" s="236" t="s">
        <v>144</v>
      </c>
      <c r="E377" s="237" t="s">
        <v>424</v>
      </c>
      <c r="F377" s="238" t="s">
        <v>425</v>
      </c>
      <c r="G377" s="239" t="s">
        <v>401</v>
      </c>
      <c r="H377" s="240">
        <v>2</v>
      </c>
      <c r="I377" s="241"/>
      <c r="J377" s="242">
        <f>ROUND(I377*H377,2)</f>
        <v>0</v>
      </c>
      <c r="K377" s="243"/>
      <c r="L377" s="45"/>
      <c r="M377" s="244" t="s">
        <v>1</v>
      </c>
      <c r="N377" s="245" t="s">
        <v>44</v>
      </c>
      <c r="O377" s="92"/>
      <c r="P377" s="246">
        <f>O377*H377</f>
        <v>0</v>
      </c>
      <c r="Q377" s="246">
        <v>0</v>
      </c>
      <c r="R377" s="246">
        <f>Q377*H377</f>
        <v>0</v>
      </c>
      <c r="S377" s="246">
        <v>0.00156</v>
      </c>
      <c r="T377" s="247">
        <f>S377*H377</f>
        <v>0.0031199999999999999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8" t="s">
        <v>241</v>
      </c>
      <c r="AT377" s="248" t="s">
        <v>144</v>
      </c>
      <c r="AU377" s="248" t="s">
        <v>148</v>
      </c>
      <c r="AY377" s="18" t="s">
        <v>142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8" t="s">
        <v>148</v>
      </c>
      <c r="BK377" s="249">
        <f>ROUND(I377*H377,2)</f>
        <v>0</v>
      </c>
      <c r="BL377" s="18" t="s">
        <v>241</v>
      </c>
      <c r="BM377" s="248" t="s">
        <v>426</v>
      </c>
    </row>
    <row r="378" s="13" customFormat="1">
      <c r="A378" s="13"/>
      <c r="B378" s="250"/>
      <c r="C378" s="251"/>
      <c r="D378" s="252" t="s">
        <v>150</v>
      </c>
      <c r="E378" s="253" t="s">
        <v>1</v>
      </c>
      <c r="F378" s="254" t="s">
        <v>148</v>
      </c>
      <c r="G378" s="251"/>
      <c r="H378" s="255">
        <v>2</v>
      </c>
      <c r="I378" s="256"/>
      <c r="J378" s="251"/>
      <c r="K378" s="251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150</v>
      </c>
      <c r="AU378" s="261" t="s">
        <v>148</v>
      </c>
      <c r="AV378" s="13" t="s">
        <v>148</v>
      </c>
      <c r="AW378" s="13" t="s">
        <v>34</v>
      </c>
      <c r="AX378" s="13" t="s">
        <v>86</v>
      </c>
      <c r="AY378" s="261" t="s">
        <v>142</v>
      </c>
    </row>
    <row r="379" s="2" customFormat="1" ht="16.5" customHeight="1">
      <c r="A379" s="39"/>
      <c r="B379" s="40"/>
      <c r="C379" s="236" t="s">
        <v>427</v>
      </c>
      <c r="D379" s="236" t="s">
        <v>144</v>
      </c>
      <c r="E379" s="237" t="s">
        <v>428</v>
      </c>
      <c r="F379" s="238" t="s">
        <v>429</v>
      </c>
      <c r="G379" s="239" t="s">
        <v>401</v>
      </c>
      <c r="H379" s="240">
        <v>1</v>
      </c>
      <c r="I379" s="241"/>
      <c r="J379" s="242">
        <f>ROUND(I379*H379,2)</f>
        <v>0</v>
      </c>
      <c r="K379" s="243"/>
      <c r="L379" s="45"/>
      <c r="M379" s="244" t="s">
        <v>1</v>
      </c>
      <c r="N379" s="245" t="s">
        <v>44</v>
      </c>
      <c r="O379" s="92"/>
      <c r="P379" s="246">
        <f>O379*H379</f>
        <v>0</v>
      </c>
      <c r="Q379" s="246">
        <v>0.0015399999999999999</v>
      </c>
      <c r="R379" s="246">
        <f>Q379*H379</f>
        <v>0.0015399999999999999</v>
      </c>
      <c r="S379" s="246">
        <v>0</v>
      </c>
      <c r="T379" s="24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8" t="s">
        <v>241</v>
      </c>
      <c r="AT379" s="248" t="s">
        <v>144</v>
      </c>
      <c r="AU379" s="248" t="s">
        <v>148</v>
      </c>
      <c r="AY379" s="18" t="s">
        <v>142</v>
      </c>
      <c r="BE379" s="249">
        <f>IF(N379="základní",J379,0)</f>
        <v>0</v>
      </c>
      <c r="BF379" s="249">
        <f>IF(N379="snížená",J379,0)</f>
        <v>0</v>
      </c>
      <c r="BG379" s="249">
        <f>IF(N379="zákl. přenesená",J379,0)</f>
        <v>0</v>
      </c>
      <c r="BH379" s="249">
        <f>IF(N379="sníž. přenesená",J379,0)</f>
        <v>0</v>
      </c>
      <c r="BI379" s="249">
        <f>IF(N379="nulová",J379,0)</f>
        <v>0</v>
      </c>
      <c r="BJ379" s="18" t="s">
        <v>148</v>
      </c>
      <c r="BK379" s="249">
        <f>ROUND(I379*H379,2)</f>
        <v>0</v>
      </c>
      <c r="BL379" s="18" t="s">
        <v>241</v>
      </c>
      <c r="BM379" s="248" t="s">
        <v>430</v>
      </c>
    </row>
    <row r="380" s="13" customFormat="1">
      <c r="A380" s="13"/>
      <c r="B380" s="250"/>
      <c r="C380" s="251"/>
      <c r="D380" s="252" t="s">
        <v>150</v>
      </c>
      <c r="E380" s="253" t="s">
        <v>1</v>
      </c>
      <c r="F380" s="254" t="s">
        <v>86</v>
      </c>
      <c r="G380" s="251"/>
      <c r="H380" s="255">
        <v>1</v>
      </c>
      <c r="I380" s="256"/>
      <c r="J380" s="251"/>
      <c r="K380" s="251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150</v>
      </c>
      <c r="AU380" s="261" t="s">
        <v>148</v>
      </c>
      <c r="AV380" s="13" t="s">
        <v>148</v>
      </c>
      <c r="AW380" s="13" t="s">
        <v>34</v>
      </c>
      <c r="AX380" s="13" t="s">
        <v>86</v>
      </c>
      <c r="AY380" s="261" t="s">
        <v>142</v>
      </c>
    </row>
    <row r="381" s="2" customFormat="1" ht="21.75" customHeight="1">
      <c r="A381" s="39"/>
      <c r="B381" s="40"/>
      <c r="C381" s="236" t="s">
        <v>431</v>
      </c>
      <c r="D381" s="236" t="s">
        <v>144</v>
      </c>
      <c r="E381" s="237" t="s">
        <v>432</v>
      </c>
      <c r="F381" s="238" t="s">
        <v>433</v>
      </c>
      <c r="G381" s="239" t="s">
        <v>401</v>
      </c>
      <c r="H381" s="240">
        <v>1</v>
      </c>
      <c r="I381" s="241"/>
      <c r="J381" s="242">
        <f>ROUND(I381*H381,2)</f>
        <v>0</v>
      </c>
      <c r="K381" s="243"/>
      <c r="L381" s="45"/>
      <c r="M381" s="244" t="s">
        <v>1</v>
      </c>
      <c r="N381" s="245" t="s">
        <v>44</v>
      </c>
      <c r="O381" s="92"/>
      <c r="P381" s="246">
        <f>O381*H381</f>
        <v>0</v>
      </c>
      <c r="Q381" s="246">
        <v>0.0019599999999999999</v>
      </c>
      <c r="R381" s="246">
        <f>Q381*H381</f>
        <v>0.0019599999999999999</v>
      </c>
      <c r="S381" s="246">
        <v>0</v>
      </c>
      <c r="T381" s="24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8" t="s">
        <v>241</v>
      </c>
      <c r="AT381" s="248" t="s">
        <v>144</v>
      </c>
      <c r="AU381" s="248" t="s">
        <v>148</v>
      </c>
      <c r="AY381" s="18" t="s">
        <v>142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18" t="s">
        <v>148</v>
      </c>
      <c r="BK381" s="249">
        <f>ROUND(I381*H381,2)</f>
        <v>0</v>
      </c>
      <c r="BL381" s="18" t="s">
        <v>241</v>
      </c>
      <c r="BM381" s="248" t="s">
        <v>434</v>
      </c>
    </row>
    <row r="382" s="13" customFormat="1">
      <c r="A382" s="13"/>
      <c r="B382" s="250"/>
      <c r="C382" s="251"/>
      <c r="D382" s="252" t="s">
        <v>150</v>
      </c>
      <c r="E382" s="253" t="s">
        <v>1</v>
      </c>
      <c r="F382" s="254" t="s">
        <v>86</v>
      </c>
      <c r="G382" s="251"/>
      <c r="H382" s="255">
        <v>1</v>
      </c>
      <c r="I382" s="256"/>
      <c r="J382" s="251"/>
      <c r="K382" s="251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150</v>
      </c>
      <c r="AU382" s="261" t="s">
        <v>148</v>
      </c>
      <c r="AV382" s="13" t="s">
        <v>148</v>
      </c>
      <c r="AW382" s="13" t="s">
        <v>34</v>
      </c>
      <c r="AX382" s="13" t="s">
        <v>86</v>
      </c>
      <c r="AY382" s="261" t="s">
        <v>142</v>
      </c>
    </row>
    <row r="383" s="2" customFormat="1" ht="16.5" customHeight="1">
      <c r="A383" s="39"/>
      <c r="B383" s="40"/>
      <c r="C383" s="236" t="s">
        <v>435</v>
      </c>
      <c r="D383" s="236" t="s">
        <v>144</v>
      </c>
      <c r="E383" s="237" t="s">
        <v>436</v>
      </c>
      <c r="F383" s="238" t="s">
        <v>437</v>
      </c>
      <c r="G383" s="239" t="s">
        <v>388</v>
      </c>
      <c r="H383" s="240">
        <v>1</v>
      </c>
      <c r="I383" s="241"/>
      <c r="J383" s="242">
        <f>ROUND(I383*H383,2)</f>
        <v>0</v>
      </c>
      <c r="K383" s="243"/>
      <c r="L383" s="45"/>
      <c r="M383" s="244" t="s">
        <v>1</v>
      </c>
      <c r="N383" s="245" t="s">
        <v>44</v>
      </c>
      <c r="O383" s="92"/>
      <c r="P383" s="246">
        <f>O383*H383</f>
        <v>0</v>
      </c>
      <c r="Q383" s="246">
        <v>6.9999999999999994E-05</v>
      </c>
      <c r="R383" s="246">
        <f>Q383*H383</f>
        <v>6.9999999999999994E-05</v>
      </c>
      <c r="S383" s="246">
        <v>0</v>
      </c>
      <c r="T383" s="24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8" t="s">
        <v>241</v>
      </c>
      <c r="AT383" s="248" t="s">
        <v>144</v>
      </c>
      <c r="AU383" s="248" t="s">
        <v>148</v>
      </c>
      <c r="AY383" s="18" t="s">
        <v>142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8" t="s">
        <v>148</v>
      </c>
      <c r="BK383" s="249">
        <f>ROUND(I383*H383,2)</f>
        <v>0</v>
      </c>
      <c r="BL383" s="18" t="s">
        <v>241</v>
      </c>
      <c r="BM383" s="248" t="s">
        <v>438</v>
      </c>
    </row>
    <row r="384" s="13" customFormat="1">
      <c r="A384" s="13"/>
      <c r="B384" s="250"/>
      <c r="C384" s="251"/>
      <c r="D384" s="252" t="s">
        <v>150</v>
      </c>
      <c r="E384" s="253" t="s">
        <v>1</v>
      </c>
      <c r="F384" s="254" t="s">
        <v>86</v>
      </c>
      <c r="G384" s="251"/>
      <c r="H384" s="255">
        <v>1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150</v>
      </c>
      <c r="AU384" s="261" t="s">
        <v>148</v>
      </c>
      <c r="AV384" s="13" t="s">
        <v>148</v>
      </c>
      <c r="AW384" s="13" t="s">
        <v>34</v>
      </c>
      <c r="AX384" s="13" t="s">
        <v>86</v>
      </c>
      <c r="AY384" s="261" t="s">
        <v>142</v>
      </c>
    </row>
    <row r="385" s="2" customFormat="1" ht="21.75" customHeight="1">
      <c r="A385" s="39"/>
      <c r="B385" s="40"/>
      <c r="C385" s="236" t="s">
        <v>439</v>
      </c>
      <c r="D385" s="236" t="s">
        <v>144</v>
      </c>
      <c r="E385" s="237" t="s">
        <v>440</v>
      </c>
      <c r="F385" s="238" t="s">
        <v>441</v>
      </c>
      <c r="G385" s="239" t="s">
        <v>301</v>
      </c>
      <c r="H385" s="240">
        <v>0.055</v>
      </c>
      <c r="I385" s="241"/>
      <c r="J385" s="242">
        <f>ROUND(I385*H385,2)</f>
        <v>0</v>
      </c>
      <c r="K385" s="243"/>
      <c r="L385" s="45"/>
      <c r="M385" s="244" t="s">
        <v>1</v>
      </c>
      <c r="N385" s="245" t="s">
        <v>44</v>
      </c>
      <c r="O385" s="92"/>
      <c r="P385" s="246">
        <f>O385*H385</f>
        <v>0</v>
      </c>
      <c r="Q385" s="246">
        <v>0</v>
      </c>
      <c r="R385" s="246">
        <f>Q385*H385</f>
        <v>0</v>
      </c>
      <c r="S385" s="246">
        <v>0</v>
      </c>
      <c r="T385" s="24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8" t="s">
        <v>241</v>
      </c>
      <c r="AT385" s="248" t="s">
        <v>144</v>
      </c>
      <c r="AU385" s="248" t="s">
        <v>148</v>
      </c>
      <c r="AY385" s="18" t="s">
        <v>142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8" t="s">
        <v>148</v>
      </c>
      <c r="BK385" s="249">
        <f>ROUND(I385*H385,2)</f>
        <v>0</v>
      </c>
      <c r="BL385" s="18" t="s">
        <v>241</v>
      </c>
      <c r="BM385" s="248" t="s">
        <v>442</v>
      </c>
    </row>
    <row r="386" s="12" customFormat="1" ht="22.8" customHeight="1">
      <c r="A386" s="12"/>
      <c r="B386" s="221"/>
      <c r="C386" s="222"/>
      <c r="D386" s="223" t="s">
        <v>77</v>
      </c>
      <c r="E386" s="234" t="s">
        <v>443</v>
      </c>
      <c r="F386" s="234" t="s">
        <v>444</v>
      </c>
      <c r="G386" s="222"/>
      <c r="H386" s="222"/>
      <c r="I386" s="225"/>
      <c r="J386" s="235">
        <f>BK386</f>
        <v>0</v>
      </c>
      <c r="K386" s="222"/>
      <c r="L386" s="226"/>
      <c r="M386" s="227"/>
      <c r="N386" s="228"/>
      <c r="O386" s="228"/>
      <c r="P386" s="229">
        <f>SUM(P387:P389)</f>
        <v>0</v>
      </c>
      <c r="Q386" s="228"/>
      <c r="R386" s="229">
        <f>SUM(R387:R389)</f>
        <v>0.0091999999999999998</v>
      </c>
      <c r="S386" s="228"/>
      <c r="T386" s="230">
        <f>SUM(T387:T389)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31" t="s">
        <v>148</v>
      </c>
      <c r="AT386" s="232" t="s">
        <v>77</v>
      </c>
      <c r="AU386" s="232" t="s">
        <v>86</v>
      </c>
      <c r="AY386" s="231" t="s">
        <v>142</v>
      </c>
      <c r="BK386" s="233">
        <f>SUM(BK387:BK389)</f>
        <v>0</v>
      </c>
    </row>
    <row r="387" s="2" customFormat="1" ht="21.75" customHeight="1">
      <c r="A387" s="39"/>
      <c r="B387" s="40"/>
      <c r="C387" s="236" t="s">
        <v>445</v>
      </c>
      <c r="D387" s="236" t="s">
        <v>144</v>
      </c>
      <c r="E387" s="237" t="s">
        <v>446</v>
      </c>
      <c r="F387" s="238" t="s">
        <v>447</v>
      </c>
      <c r="G387" s="239" t="s">
        <v>401</v>
      </c>
      <c r="H387" s="240">
        <v>1</v>
      </c>
      <c r="I387" s="241"/>
      <c r="J387" s="242">
        <f>ROUND(I387*H387,2)</f>
        <v>0</v>
      </c>
      <c r="K387" s="243"/>
      <c r="L387" s="45"/>
      <c r="M387" s="244" t="s">
        <v>1</v>
      </c>
      <c r="N387" s="245" t="s">
        <v>44</v>
      </c>
      <c r="O387" s="92"/>
      <c r="P387" s="246">
        <f>O387*H387</f>
        <v>0</v>
      </c>
      <c r="Q387" s="246">
        <v>0.0091999999999999998</v>
      </c>
      <c r="R387" s="246">
        <f>Q387*H387</f>
        <v>0.0091999999999999998</v>
      </c>
      <c r="S387" s="246">
        <v>0</v>
      </c>
      <c r="T387" s="24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8" t="s">
        <v>241</v>
      </c>
      <c r="AT387" s="248" t="s">
        <v>144</v>
      </c>
      <c r="AU387" s="248" t="s">
        <v>148</v>
      </c>
      <c r="AY387" s="18" t="s">
        <v>142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8" t="s">
        <v>148</v>
      </c>
      <c r="BK387" s="249">
        <f>ROUND(I387*H387,2)</f>
        <v>0</v>
      </c>
      <c r="BL387" s="18" t="s">
        <v>241</v>
      </c>
      <c r="BM387" s="248" t="s">
        <v>448</v>
      </c>
    </row>
    <row r="388" s="13" customFormat="1">
      <c r="A388" s="13"/>
      <c r="B388" s="250"/>
      <c r="C388" s="251"/>
      <c r="D388" s="252" t="s">
        <v>150</v>
      </c>
      <c r="E388" s="253" t="s">
        <v>1</v>
      </c>
      <c r="F388" s="254" t="s">
        <v>369</v>
      </c>
      <c r="G388" s="251"/>
      <c r="H388" s="255">
        <v>1</v>
      </c>
      <c r="I388" s="256"/>
      <c r="J388" s="251"/>
      <c r="K388" s="251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150</v>
      </c>
      <c r="AU388" s="261" t="s">
        <v>148</v>
      </c>
      <c r="AV388" s="13" t="s">
        <v>148</v>
      </c>
      <c r="AW388" s="13" t="s">
        <v>34</v>
      </c>
      <c r="AX388" s="13" t="s">
        <v>86</v>
      </c>
      <c r="AY388" s="261" t="s">
        <v>142</v>
      </c>
    </row>
    <row r="389" s="2" customFormat="1" ht="21.75" customHeight="1">
      <c r="A389" s="39"/>
      <c r="B389" s="40"/>
      <c r="C389" s="236" t="s">
        <v>449</v>
      </c>
      <c r="D389" s="236" t="s">
        <v>144</v>
      </c>
      <c r="E389" s="237" t="s">
        <v>450</v>
      </c>
      <c r="F389" s="238" t="s">
        <v>451</v>
      </c>
      <c r="G389" s="239" t="s">
        <v>301</v>
      </c>
      <c r="H389" s="240">
        <v>0.0089999999999999993</v>
      </c>
      <c r="I389" s="241"/>
      <c r="J389" s="242">
        <f>ROUND(I389*H389,2)</f>
        <v>0</v>
      </c>
      <c r="K389" s="243"/>
      <c r="L389" s="45"/>
      <c r="M389" s="244" t="s">
        <v>1</v>
      </c>
      <c r="N389" s="245" t="s">
        <v>44</v>
      </c>
      <c r="O389" s="92"/>
      <c r="P389" s="246">
        <f>O389*H389</f>
        <v>0</v>
      </c>
      <c r="Q389" s="246">
        <v>0</v>
      </c>
      <c r="R389" s="246">
        <f>Q389*H389</f>
        <v>0</v>
      </c>
      <c r="S389" s="246">
        <v>0</v>
      </c>
      <c r="T389" s="24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8" t="s">
        <v>241</v>
      </c>
      <c r="AT389" s="248" t="s">
        <v>144</v>
      </c>
      <c r="AU389" s="248" t="s">
        <v>148</v>
      </c>
      <c r="AY389" s="18" t="s">
        <v>142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8" t="s">
        <v>148</v>
      </c>
      <c r="BK389" s="249">
        <f>ROUND(I389*H389,2)</f>
        <v>0</v>
      </c>
      <c r="BL389" s="18" t="s">
        <v>241</v>
      </c>
      <c r="BM389" s="248" t="s">
        <v>452</v>
      </c>
    </row>
    <row r="390" s="12" customFormat="1" ht="22.8" customHeight="1">
      <c r="A390" s="12"/>
      <c r="B390" s="221"/>
      <c r="C390" s="222"/>
      <c r="D390" s="223" t="s">
        <v>77</v>
      </c>
      <c r="E390" s="234" t="s">
        <v>453</v>
      </c>
      <c r="F390" s="234" t="s">
        <v>454</v>
      </c>
      <c r="G390" s="222"/>
      <c r="H390" s="222"/>
      <c r="I390" s="225"/>
      <c r="J390" s="235">
        <f>BK390</f>
        <v>0</v>
      </c>
      <c r="K390" s="222"/>
      <c r="L390" s="226"/>
      <c r="M390" s="227"/>
      <c r="N390" s="228"/>
      <c r="O390" s="228"/>
      <c r="P390" s="229">
        <f>SUM(P391:P407)</f>
        <v>0</v>
      </c>
      <c r="Q390" s="228"/>
      <c r="R390" s="229">
        <f>SUM(R391:R407)</f>
        <v>0.0071999999999999998</v>
      </c>
      <c r="S390" s="228"/>
      <c r="T390" s="230">
        <f>SUM(T391:T407)</f>
        <v>0.014999999999999999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31" t="s">
        <v>148</v>
      </c>
      <c r="AT390" s="232" t="s">
        <v>77</v>
      </c>
      <c r="AU390" s="232" t="s">
        <v>86</v>
      </c>
      <c r="AY390" s="231" t="s">
        <v>142</v>
      </c>
      <c r="BK390" s="233">
        <f>SUM(BK391:BK407)</f>
        <v>0</v>
      </c>
    </row>
    <row r="391" s="2" customFormat="1" ht="16.5" customHeight="1">
      <c r="A391" s="39"/>
      <c r="B391" s="40"/>
      <c r="C391" s="236" t="s">
        <v>455</v>
      </c>
      <c r="D391" s="236" t="s">
        <v>144</v>
      </c>
      <c r="E391" s="237" t="s">
        <v>456</v>
      </c>
      <c r="F391" s="238" t="s">
        <v>457</v>
      </c>
      <c r="G391" s="239" t="s">
        <v>363</v>
      </c>
      <c r="H391" s="240">
        <v>2</v>
      </c>
      <c r="I391" s="241"/>
      <c r="J391" s="242">
        <f>ROUND(I391*H391,2)</f>
        <v>0</v>
      </c>
      <c r="K391" s="243"/>
      <c r="L391" s="45"/>
      <c r="M391" s="244" t="s">
        <v>1</v>
      </c>
      <c r="N391" s="245" t="s">
        <v>44</v>
      </c>
      <c r="O391" s="92"/>
      <c r="P391" s="246">
        <f>O391*H391</f>
        <v>0</v>
      </c>
      <c r="Q391" s="246">
        <v>0</v>
      </c>
      <c r="R391" s="246">
        <f>Q391*H391</f>
        <v>0</v>
      </c>
      <c r="S391" s="246">
        <v>0</v>
      </c>
      <c r="T391" s="24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8" t="s">
        <v>241</v>
      </c>
      <c r="AT391" s="248" t="s">
        <v>144</v>
      </c>
      <c r="AU391" s="248" t="s">
        <v>148</v>
      </c>
      <c r="AY391" s="18" t="s">
        <v>142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8" t="s">
        <v>148</v>
      </c>
      <c r="BK391" s="249">
        <f>ROUND(I391*H391,2)</f>
        <v>0</v>
      </c>
      <c r="BL391" s="18" t="s">
        <v>241</v>
      </c>
      <c r="BM391" s="248" t="s">
        <v>458</v>
      </c>
    </row>
    <row r="392" s="13" customFormat="1">
      <c r="A392" s="13"/>
      <c r="B392" s="250"/>
      <c r="C392" s="251"/>
      <c r="D392" s="252" t="s">
        <v>150</v>
      </c>
      <c r="E392" s="253" t="s">
        <v>1</v>
      </c>
      <c r="F392" s="254" t="s">
        <v>148</v>
      </c>
      <c r="G392" s="251"/>
      <c r="H392" s="255">
        <v>2</v>
      </c>
      <c r="I392" s="256"/>
      <c r="J392" s="251"/>
      <c r="K392" s="251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150</v>
      </c>
      <c r="AU392" s="261" t="s">
        <v>148</v>
      </c>
      <c r="AV392" s="13" t="s">
        <v>148</v>
      </c>
      <c r="AW392" s="13" t="s">
        <v>34</v>
      </c>
      <c r="AX392" s="13" t="s">
        <v>86</v>
      </c>
      <c r="AY392" s="261" t="s">
        <v>142</v>
      </c>
    </row>
    <row r="393" s="2" customFormat="1" ht="16.5" customHeight="1">
      <c r="A393" s="39"/>
      <c r="B393" s="40"/>
      <c r="C393" s="236" t="s">
        <v>459</v>
      </c>
      <c r="D393" s="236" t="s">
        <v>144</v>
      </c>
      <c r="E393" s="237" t="s">
        <v>460</v>
      </c>
      <c r="F393" s="238" t="s">
        <v>461</v>
      </c>
      <c r="G393" s="239" t="s">
        <v>244</v>
      </c>
      <c r="H393" s="240">
        <v>15</v>
      </c>
      <c r="I393" s="241"/>
      <c r="J393" s="242">
        <f>ROUND(I393*H393,2)</f>
        <v>0</v>
      </c>
      <c r="K393" s="243"/>
      <c r="L393" s="45"/>
      <c r="M393" s="244" t="s">
        <v>1</v>
      </c>
      <c r="N393" s="245" t="s">
        <v>44</v>
      </c>
      <c r="O393" s="92"/>
      <c r="P393" s="246">
        <f>O393*H393</f>
        <v>0</v>
      </c>
      <c r="Q393" s="246">
        <v>2.0000000000000002E-05</v>
      </c>
      <c r="R393" s="246">
        <f>Q393*H393</f>
        <v>0.00030000000000000003</v>
      </c>
      <c r="S393" s="246">
        <v>0.001</v>
      </c>
      <c r="T393" s="247">
        <f>S393*H393</f>
        <v>0.014999999999999999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8" t="s">
        <v>241</v>
      </c>
      <c r="AT393" s="248" t="s">
        <v>144</v>
      </c>
      <c r="AU393" s="248" t="s">
        <v>148</v>
      </c>
      <c r="AY393" s="18" t="s">
        <v>142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8" t="s">
        <v>148</v>
      </c>
      <c r="BK393" s="249">
        <f>ROUND(I393*H393,2)</f>
        <v>0</v>
      </c>
      <c r="BL393" s="18" t="s">
        <v>241</v>
      </c>
      <c r="BM393" s="248" t="s">
        <v>462</v>
      </c>
    </row>
    <row r="394" s="15" customFormat="1">
      <c r="A394" s="15"/>
      <c r="B394" s="273"/>
      <c r="C394" s="274"/>
      <c r="D394" s="252" t="s">
        <v>150</v>
      </c>
      <c r="E394" s="275" t="s">
        <v>1</v>
      </c>
      <c r="F394" s="276" t="s">
        <v>463</v>
      </c>
      <c r="G394" s="274"/>
      <c r="H394" s="275" t="s">
        <v>1</v>
      </c>
      <c r="I394" s="277"/>
      <c r="J394" s="274"/>
      <c r="K394" s="274"/>
      <c r="L394" s="278"/>
      <c r="M394" s="279"/>
      <c r="N394" s="280"/>
      <c r="O394" s="280"/>
      <c r="P394" s="280"/>
      <c r="Q394" s="280"/>
      <c r="R394" s="280"/>
      <c r="S394" s="280"/>
      <c r="T394" s="28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2" t="s">
        <v>150</v>
      </c>
      <c r="AU394" s="282" t="s">
        <v>148</v>
      </c>
      <c r="AV394" s="15" t="s">
        <v>86</v>
      </c>
      <c r="AW394" s="15" t="s">
        <v>34</v>
      </c>
      <c r="AX394" s="15" t="s">
        <v>78</v>
      </c>
      <c r="AY394" s="282" t="s">
        <v>142</v>
      </c>
    </row>
    <row r="395" s="13" customFormat="1">
      <c r="A395" s="13"/>
      <c r="B395" s="250"/>
      <c r="C395" s="251"/>
      <c r="D395" s="252" t="s">
        <v>150</v>
      </c>
      <c r="E395" s="253" t="s">
        <v>1</v>
      </c>
      <c r="F395" s="254" t="s">
        <v>464</v>
      </c>
      <c r="G395" s="251"/>
      <c r="H395" s="255">
        <v>2</v>
      </c>
      <c r="I395" s="256"/>
      <c r="J395" s="251"/>
      <c r="K395" s="251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150</v>
      </c>
      <c r="AU395" s="261" t="s">
        <v>148</v>
      </c>
      <c r="AV395" s="13" t="s">
        <v>148</v>
      </c>
      <c r="AW395" s="13" t="s">
        <v>34</v>
      </c>
      <c r="AX395" s="13" t="s">
        <v>78</v>
      </c>
      <c r="AY395" s="261" t="s">
        <v>142</v>
      </c>
    </row>
    <row r="396" s="13" customFormat="1">
      <c r="A396" s="13"/>
      <c r="B396" s="250"/>
      <c r="C396" s="251"/>
      <c r="D396" s="252" t="s">
        <v>150</v>
      </c>
      <c r="E396" s="253" t="s">
        <v>1</v>
      </c>
      <c r="F396" s="254" t="s">
        <v>465</v>
      </c>
      <c r="G396" s="251"/>
      <c r="H396" s="255">
        <v>2.3999999999999999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150</v>
      </c>
      <c r="AU396" s="261" t="s">
        <v>148</v>
      </c>
      <c r="AV396" s="13" t="s">
        <v>148</v>
      </c>
      <c r="AW396" s="13" t="s">
        <v>34</v>
      </c>
      <c r="AX396" s="13" t="s">
        <v>78</v>
      </c>
      <c r="AY396" s="261" t="s">
        <v>142</v>
      </c>
    </row>
    <row r="397" s="13" customFormat="1">
      <c r="A397" s="13"/>
      <c r="B397" s="250"/>
      <c r="C397" s="251"/>
      <c r="D397" s="252" t="s">
        <v>150</v>
      </c>
      <c r="E397" s="253" t="s">
        <v>1</v>
      </c>
      <c r="F397" s="254" t="s">
        <v>466</v>
      </c>
      <c r="G397" s="251"/>
      <c r="H397" s="255">
        <v>1.6000000000000001</v>
      </c>
      <c r="I397" s="256"/>
      <c r="J397" s="251"/>
      <c r="K397" s="251"/>
      <c r="L397" s="257"/>
      <c r="M397" s="258"/>
      <c r="N397" s="259"/>
      <c r="O397" s="259"/>
      <c r="P397" s="259"/>
      <c r="Q397" s="259"/>
      <c r="R397" s="259"/>
      <c r="S397" s="259"/>
      <c r="T397" s="26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1" t="s">
        <v>150</v>
      </c>
      <c r="AU397" s="261" t="s">
        <v>148</v>
      </c>
      <c r="AV397" s="13" t="s">
        <v>148</v>
      </c>
      <c r="AW397" s="13" t="s">
        <v>34</v>
      </c>
      <c r="AX397" s="13" t="s">
        <v>78</v>
      </c>
      <c r="AY397" s="261" t="s">
        <v>142</v>
      </c>
    </row>
    <row r="398" s="13" customFormat="1">
      <c r="A398" s="13"/>
      <c r="B398" s="250"/>
      <c r="C398" s="251"/>
      <c r="D398" s="252" t="s">
        <v>150</v>
      </c>
      <c r="E398" s="253" t="s">
        <v>1</v>
      </c>
      <c r="F398" s="254" t="s">
        <v>467</v>
      </c>
      <c r="G398" s="251"/>
      <c r="H398" s="255">
        <v>9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150</v>
      </c>
      <c r="AU398" s="261" t="s">
        <v>148</v>
      </c>
      <c r="AV398" s="13" t="s">
        <v>148</v>
      </c>
      <c r="AW398" s="13" t="s">
        <v>34</v>
      </c>
      <c r="AX398" s="13" t="s">
        <v>78</v>
      </c>
      <c r="AY398" s="261" t="s">
        <v>142</v>
      </c>
    </row>
    <row r="399" s="14" customFormat="1">
      <c r="A399" s="14"/>
      <c r="B399" s="262"/>
      <c r="C399" s="263"/>
      <c r="D399" s="252" t="s">
        <v>150</v>
      </c>
      <c r="E399" s="264" t="s">
        <v>1</v>
      </c>
      <c r="F399" s="265" t="s">
        <v>157</v>
      </c>
      <c r="G399" s="263"/>
      <c r="H399" s="266">
        <v>15</v>
      </c>
      <c r="I399" s="267"/>
      <c r="J399" s="263"/>
      <c r="K399" s="263"/>
      <c r="L399" s="268"/>
      <c r="M399" s="269"/>
      <c r="N399" s="270"/>
      <c r="O399" s="270"/>
      <c r="P399" s="270"/>
      <c r="Q399" s="270"/>
      <c r="R399" s="270"/>
      <c r="S399" s="270"/>
      <c r="T399" s="27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2" t="s">
        <v>150</v>
      </c>
      <c r="AU399" s="272" t="s">
        <v>148</v>
      </c>
      <c r="AV399" s="14" t="s">
        <v>147</v>
      </c>
      <c r="AW399" s="14" t="s">
        <v>34</v>
      </c>
      <c r="AX399" s="14" t="s">
        <v>86</v>
      </c>
      <c r="AY399" s="272" t="s">
        <v>142</v>
      </c>
    </row>
    <row r="400" s="2" customFormat="1" ht="21.75" customHeight="1">
      <c r="A400" s="39"/>
      <c r="B400" s="40"/>
      <c r="C400" s="236" t="s">
        <v>468</v>
      </c>
      <c r="D400" s="236" t="s">
        <v>144</v>
      </c>
      <c r="E400" s="237" t="s">
        <v>469</v>
      </c>
      <c r="F400" s="238" t="s">
        <v>470</v>
      </c>
      <c r="G400" s="239" t="s">
        <v>244</v>
      </c>
      <c r="H400" s="240">
        <v>15</v>
      </c>
      <c r="I400" s="241"/>
      <c r="J400" s="242">
        <f>ROUND(I400*H400,2)</f>
        <v>0</v>
      </c>
      <c r="K400" s="243"/>
      <c r="L400" s="45"/>
      <c r="M400" s="244" t="s">
        <v>1</v>
      </c>
      <c r="N400" s="245" t="s">
        <v>44</v>
      </c>
      <c r="O400" s="92"/>
      <c r="P400" s="246">
        <f>O400*H400</f>
        <v>0</v>
      </c>
      <c r="Q400" s="246">
        <v>0.00046000000000000001</v>
      </c>
      <c r="R400" s="246">
        <f>Q400*H400</f>
        <v>0.0068999999999999999</v>
      </c>
      <c r="S400" s="246">
        <v>0</v>
      </c>
      <c r="T400" s="24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8" t="s">
        <v>241</v>
      </c>
      <c r="AT400" s="248" t="s">
        <v>144</v>
      </c>
      <c r="AU400" s="248" t="s">
        <v>148</v>
      </c>
      <c r="AY400" s="18" t="s">
        <v>142</v>
      </c>
      <c r="BE400" s="249">
        <f>IF(N400="základní",J400,0)</f>
        <v>0</v>
      </c>
      <c r="BF400" s="249">
        <f>IF(N400="snížená",J400,0)</f>
        <v>0</v>
      </c>
      <c r="BG400" s="249">
        <f>IF(N400="zákl. přenesená",J400,0)</f>
        <v>0</v>
      </c>
      <c r="BH400" s="249">
        <f>IF(N400="sníž. přenesená",J400,0)</f>
        <v>0</v>
      </c>
      <c r="BI400" s="249">
        <f>IF(N400="nulová",J400,0)</f>
        <v>0</v>
      </c>
      <c r="BJ400" s="18" t="s">
        <v>148</v>
      </c>
      <c r="BK400" s="249">
        <f>ROUND(I400*H400,2)</f>
        <v>0</v>
      </c>
      <c r="BL400" s="18" t="s">
        <v>241</v>
      </c>
      <c r="BM400" s="248" t="s">
        <v>471</v>
      </c>
    </row>
    <row r="401" s="15" customFormat="1">
      <c r="A401" s="15"/>
      <c r="B401" s="273"/>
      <c r="C401" s="274"/>
      <c r="D401" s="252" t="s">
        <v>150</v>
      </c>
      <c r="E401" s="275" t="s">
        <v>1</v>
      </c>
      <c r="F401" s="276" t="s">
        <v>463</v>
      </c>
      <c r="G401" s="274"/>
      <c r="H401" s="275" t="s">
        <v>1</v>
      </c>
      <c r="I401" s="277"/>
      <c r="J401" s="274"/>
      <c r="K401" s="274"/>
      <c r="L401" s="278"/>
      <c r="M401" s="279"/>
      <c r="N401" s="280"/>
      <c r="O401" s="280"/>
      <c r="P401" s="280"/>
      <c r="Q401" s="280"/>
      <c r="R401" s="280"/>
      <c r="S401" s="280"/>
      <c r="T401" s="28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82" t="s">
        <v>150</v>
      </c>
      <c r="AU401" s="282" t="s">
        <v>148</v>
      </c>
      <c r="AV401" s="15" t="s">
        <v>86</v>
      </c>
      <c r="AW401" s="15" t="s">
        <v>34</v>
      </c>
      <c r="AX401" s="15" t="s">
        <v>78</v>
      </c>
      <c r="AY401" s="282" t="s">
        <v>142</v>
      </c>
    </row>
    <row r="402" s="13" customFormat="1">
      <c r="A402" s="13"/>
      <c r="B402" s="250"/>
      <c r="C402" s="251"/>
      <c r="D402" s="252" t="s">
        <v>150</v>
      </c>
      <c r="E402" s="253" t="s">
        <v>1</v>
      </c>
      <c r="F402" s="254" t="s">
        <v>464</v>
      </c>
      <c r="G402" s="251"/>
      <c r="H402" s="255">
        <v>2</v>
      </c>
      <c r="I402" s="256"/>
      <c r="J402" s="251"/>
      <c r="K402" s="251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150</v>
      </c>
      <c r="AU402" s="261" t="s">
        <v>148</v>
      </c>
      <c r="AV402" s="13" t="s">
        <v>148</v>
      </c>
      <c r="AW402" s="13" t="s">
        <v>34</v>
      </c>
      <c r="AX402" s="13" t="s">
        <v>78</v>
      </c>
      <c r="AY402" s="261" t="s">
        <v>142</v>
      </c>
    </row>
    <row r="403" s="13" customFormat="1">
      <c r="A403" s="13"/>
      <c r="B403" s="250"/>
      <c r="C403" s="251"/>
      <c r="D403" s="252" t="s">
        <v>150</v>
      </c>
      <c r="E403" s="253" t="s">
        <v>1</v>
      </c>
      <c r="F403" s="254" t="s">
        <v>465</v>
      </c>
      <c r="G403" s="251"/>
      <c r="H403" s="255">
        <v>2.3999999999999999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150</v>
      </c>
      <c r="AU403" s="261" t="s">
        <v>148</v>
      </c>
      <c r="AV403" s="13" t="s">
        <v>148</v>
      </c>
      <c r="AW403" s="13" t="s">
        <v>34</v>
      </c>
      <c r="AX403" s="13" t="s">
        <v>78</v>
      </c>
      <c r="AY403" s="261" t="s">
        <v>142</v>
      </c>
    </row>
    <row r="404" s="13" customFormat="1">
      <c r="A404" s="13"/>
      <c r="B404" s="250"/>
      <c r="C404" s="251"/>
      <c r="D404" s="252" t="s">
        <v>150</v>
      </c>
      <c r="E404" s="253" t="s">
        <v>1</v>
      </c>
      <c r="F404" s="254" t="s">
        <v>466</v>
      </c>
      <c r="G404" s="251"/>
      <c r="H404" s="255">
        <v>1.6000000000000001</v>
      </c>
      <c r="I404" s="256"/>
      <c r="J404" s="251"/>
      <c r="K404" s="251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150</v>
      </c>
      <c r="AU404" s="261" t="s">
        <v>148</v>
      </c>
      <c r="AV404" s="13" t="s">
        <v>148</v>
      </c>
      <c r="AW404" s="13" t="s">
        <v>34</v>
      </c>
      <c r="AX404" s="13" t="s">
        <v>78</v>
      </c>
      <c r="AY404" s="261" t="s">
        <v>142</v>
      </c>
    </row>
    <row r="405" s="13" customFormat="1">
      <c r="A405" s="13"/>
      <c r="B405" s="250"/>
      <c r="C405" s="251"/>
      <c r="D405" s="252" t="s">
        <v>150</v>
      </c>
      <c r="E405" s="253" t="s">
        <v>1</v>
      </c>
      <c r="F405" s="254" t="s">
        <v>467</v>
      </c>
      <c r="G405" s="251"/>
      <c r="H405" s="255">
        <v>9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150</v>
      </c>
      <c r="AU405" s="261" t="s">
        <v>148</v>
      </c>
      <c r="AV405" s="13" t="s">
        <v>148</v>
      </c>
      <c r="AW405" s="13" t="s">
        <v>34</v>
      </c>
      <c r="AX405" s="13" t="s">
        <v>78</v>
      </c>
      <c r="AY405" s="261" t="s">
        <v>142</v>
      </c>
    </row>
    <row r="406" s="14" customFormat="1">
      <c r="A406" s="14"/>
      <c r="B406" s="262"/>
      <c r="C406" s="263"/>
      <c r="D406" s="252" t="s">
        <v>150</v>
      </c>
      <c r="E406" s="264" t="s">
        <v>1</v>
      </c>
      <c r="F406" s="265" t="s">
        <v>157</v>
      </c>
      <c r="G406" s="263"/>
      <c r="H406" s="266">
        <v>15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2" t="s">
        <v>150</v>
      </c>
      <c r="AU406" s="272" t="s">
        <v>148</v>
      </c>
      <c r="AV406" s="14" t="s">
        <v>147</v>
      </c>
      <c r="AW406" s="14" t="s">
        <v>34</v>
      </c>
      <c r="AX406" s="14" t="s">
        <v>86</v>
      </c>
      <c r="AY406" s="272" t="s">
        <v>142</v>
      </c>
    </row>
    <row r="407" s="2" customFormat="1" ht="21.75" customHeight="1">
      <c r="A407" s="39"/>
      <c r="B407" s="40"/>
      <c r="C407" s="236" t="s">
        <v>472</v>
      </c>
      <c r="D407" s="236" t="s">
        <v>144</v>
      </c>
      <c r="E407" s="237" t="s">
        <v>473</v>
      </c>
      <c r="F407" s="238" t="s">
        <v>474</v>
      </c>
      <c r="G407" s="239" t="s">
        <v>301</v>
      </c>
      <c r="H407" s="240">
        <v>0.0070000000000000001</v>
      </c>
      <c r="I407" s="241"/>
      <c r="J407" s="242">
        <f>ROUND(I407*H407,2)</f>
        <v>0</v>
      </c>
      <c r="K407" s="243"/>
      <c r="L407" s="45"/>
      <c r="M407" s="244" t="s">
        <v>1</v>
      </c>
      <c r="N407" s="245" t="s">
        <v>44</v>
      </c>
      <c r="O407" s="92"/>
      <c r="P407" s="246">
        <f>O407*H407</f>
        <v>0</v>
      </c>
      <c r="Q407" s="246">
        <v>0</v>
      </c>
      <c r="R407" s="246">
        <f>Q407*H407</f>
        <v>0</v>
      </c>
      <c r="S407" s="246">
        <v>0</v>
      </c>
      <c r="T407" s="24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8" t="s">
        <v>241</v>
      </c>
      <c r="AT407" s="248" t="s">
        <v>144</v>
      </c>
      <c r="AU407" s="248" t="s">
        <v>148</v>
      </c>
      <c r="AY407" s="18" t="s">
        <v>142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8" t="s">
        <v>148</v>
      </c>
      <c r="BK407" s="249">
        <f>ROUND(I407*H407,2)</f>
        <v>0</v>
      </c>
      <c r="BL407" s="18" t="s">
        <v>241</v>
      </c>
      <c r="BM407" s="248" t="s">
        <v>475</v>
      </c>
    </row>
    <row r="408" s="12" customFormat="1" ht="22.8" customHeight="1">
      <c r="A408" s="12"/>
      <c r="B408" s="221"/>
      <c r="C408" s="222"/>
      <c r="D408" s="223" t="s">
        <v>77</v>
      </c>
      <c r="E408" s="234" t="s">
        <v>476</v>
      </c>
      <c r="F408" s="234" t="s">
        <v>477</v>
      </c>
      <c r="G408" s="222"/>
      <c r="H408" s="222"/>
      <c r="I408" s="225"/>
      <c r="J408" s="235">
        <f>BK408</f>
        <v>0</v>
      </c>
      <c r="K408" s="222"/>
      <c r="L408" s="226"/>
      <c r="M408" s="227"/>
      <c r="N408" s="228"/>
      <c r="O408" s="228"/>
      <c r="P408" s="229">
        <f>SUM(P409:P415)</f>
        <v>0</v>
      </c>
      <c r="Q408" s="228"/>
      <c r="R408" s="229">
        <f>SUM(R409:R415)</f>
        <v>0.001</v>
      </c>
      <c r="S408" s="228"/>
      <c r="T408" s="230">
        <f>SUM(T409:T415)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31" t="s">
        <v>148</v>
      </c>
      <c r="AT408" s="232" t="s">
        <v>77</v>
      </c>
      <c r="AU408" s="232" t="s">
        <v>86</v>
      </c>
      <c r="AY408" s="231" t="s">
        <v>142</v>
      </c>
      <c r="BK408" s="233">
        <f>SUM(BK409:BK415)</f>
        <v>0</v>
      </c>
    </row>
    <row r="409" s="2" customFormat="1" ht="16.5" customHeight="1">
      <c r="A409" s="39"/>
      <c r="B409" s="40"/>
      <c r="C409" s="236" t="s">
        <v>478</v>
      </c>
      <c r="D409" s="236" t="s">
        <v>144</v>
      </c>
      <c r="E409" s="237" t="s">
        <v>479</v>
      </c>
      <c r="F409" s="238" t="s">
        <v>480</v>
      </c>
      <c r="G409" s="239" t="s">
        <v>388</v>
      </c>
      <c r="H409" s="240">
        <v>8</v>
      </c>
      <c r="I409" s="241"/>
      <c r="J409" s="242">
        <f>ROUND(I409*H409,2)</f>
        <v>0</v>
      </c>
      <c r="K409" s="243"/>
      <c r="L409" s="45"/>
      <c r="M409" s="244" t="s">
        <v>1</v>
      </c>
      <c r="N409" s="245" t="s">
        <v>44</v>
      </c>
      <c r="O409" s="92"/>
      <c r="P409" s="246">
        <f>O409*H409</f>
        <v>0</v>
      </c>
      <c r="Q409" s="246">
        <v>0</v>
      </c>
      <c r="R409" s="246">
        <f>Q409*H409</f>
        <v>0</v>
      </c>
      <c r="S409" s="246">
        <v>0</v>
      </c>
      <c r="T409" s="24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8" t="s">
        <v>241</v>
      </c>
      <c r="AT409" s="248" t="s">
        <v>144</v>
      </c>
      <c r="AU409" s="248" t="s">
        <v>148</v>
      </c>
      <c r="AY409" s="18" t="s">
        <v>142</v>
      </c>
      <c r="BE409" s="249">
        <f>IF(N409="základní",J409,0)</f>
        <v>0</v>
      </c>
      <c r="BF409" s="249">
        <f>IF(N409="snížená",J409,0)</f>
        <v>0</v>
      </c>
      <c r="BG409" s="249">
        <f>IF(N409="zákl. přenesená",J409,0)</f>
        <v>0</v>
      </c>
      <c r="BH409" s="249">
        <f>IF(N409="sníž. přenesená",J409,0)</f>
        <v>0</v>
      </c>
      <c r="BI409" s="249">
        <f>IF(N409="nulová",J409,0)</f>
        <v>0</v>
      </c>
      <c r="BJ409" s="18" t="s">
        <v>148</v>
      </c>
      <c r="BK409" s="249">
        <f>ROUND(I409*H409,2)</f>
        <v>0</v>
      </c>
      <c r="BL409" s="18" t="s">
        <v>241</v>
      </c>
      <c r="BM409" s="248" t="s">
        <v>481</v>
      </c>
    </row>
    <row r="410" s="13" customFormat="1">
      <c r="A410" s="13"/>
      <c r="B410" s="250"/>
      <c r="C410" s="251"/>
      <c r="D410" s="252" t="s">
        <v>150</v>
      </c>
      <c r="E410" s="253" t="s">
        <v>1</v>
      </c>
      <c r="F410" s="254" t="s">
        <v>482</v>
      </c>
      <c r="G410" s="251"/>
      <c r="H410" s="255">
        <v>8</v>
      </c>
      <c r="I410" s="256"/>
      <c r="J410" s="251"/>
      <c r="K410" s="251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150</v>
      </c>
      <c r="AU410" s="261" t="s">
        <v>148</v>
      </c>
      <c r="AV410" s="13" t="s">
        <v>148</v>
      </c>
      <c r="AW410" s="13" t="s">
        <v>34</v>
      </c>
      <c r="AX410" s="13" t="s">
        <v>86</v>
      </c>
      <c r="AY410" s="261" t="s">
        <v>142</v>
      </c>
    </row>
    <row r="411" s="2" customFormat="1" ht="21.75" customHeight="1">
      <c r="A411" s="39"/>
      <c r="B411" s="40"/>
      <c r="C411" s="236" t="s">
        <v>483</v>
      </c>
      <c r="D411" s="236" t="s">
        <v>144</v>
      </c>
      <c r="E411" s="237" t="s">
        <v>484</v>
      </c>
      <c r="F411" s="238" t="s">
        <v>485</v>
      </c>
      <c r="G411" s="239" t="s">
        <v>388</v>
      </c>
      <c r="H411" s="240">
        <v>4</v>
      </c>
      <c r="I411" s="241"/>
      <c r="J411" s="242">
        <f>ROUND(I411*H411,2)</f>
        <v>0</v>
      </c>
      <c r="K411" s="243"/>
      <c r="L411" s="45"/>
      <c r="M411" s="244" t="s">
        <v>1</v>
      </c>
      <c r="N411" s="245" t="s">
        <v>44</v>
      </c>
      <c r="O411" s="92"/>
      <c r="P411" s="246">
        <f>O411*H411</f>
        <v>0</v>
      </c>
      <c r="Q411" s="246">
        <v>0.00025000000000000001</v>
      </c>
      <c r="R411" s="246">
        <f>Q411*H411</f>
        <v>0.001</v>
      </c>
      <c r="S411" s="246">
        <v>0</v>
      </c>
      <c r="T411" s="24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8" t="s">
        <v>241</v>
      </c>
      <c r="AT411" s="248" t="s">
        <v>144</v>
      </c>
      <c r="AU411" s="248" t="s">
        <v>148</v>
      </c>
      <c r="AY411" s="18" t="s">
        <v>142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8" t="s">
        <v>148</v>
      </c>
      <c r="BK411" s="249">
        <f>ROUND(I411*H411,2)</f>
        <v>0</v>
      </c>
      <c r="BL411" s="18" t="s">
        <v>241</v>
      </c>
      <c r="BM411" s="248" t="s">
        <v>486</v>
      </c>
    </row>
    <row r="412" s="13" customFormat="1">
      <c r="A412" s="13"/>
      <c r="B412" s="250"/>
      <c r="C412" s="251"/>
      <c r="D412" s="252" t="s">
        <v>150</v>
      </c>
      <c r="E412" s="253" t="s">
        <v>1</v>
      </c>
      <c r="F412" s="254" t="s">
        <v>92</v>
      </c>
      <c r="G412" s="251"/>
      <c r="H412" s="255">
        <v>3</v>
      </c>
      <c r="I412" s="256"/>
      <c r="J412" s="251"/>
      <c r="K412" s="251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150</v>
      </c>
      <c r="AU412" s="261" t="s">
        <v>148</v>
      </c>
      <c r="AV412" s="13" t="s">
        <v>148</v>
      </c>
      <c r="AW412" s="13" t="s">
        <v>34</v>
      </c>
      <c r="AX412" s="13" t="s">
        <v>78</v>
      </c>
      <c r="AY412" s="261" t="s">
        <v>142</v>
      </c>
    </row>
    <row r="413" s="13" customFormat="1">
      <c r="A413" s="13"/>
      <c r="B413" s="250"/>
      <c r="C413" s="251"/>
      <c r="D413" s="252" t="s">
        <v>150</v>
      </c>
      <c r="E413" s="253" t="s">
        <v>1</v>
      </c>
      <c r="F413" s="254" t="s">
        <v>86</v>
      </c>
      <c r="G413" s="251"/>
      <c r="H413" s="255">
        <v>1</v>
      </c>
      <c r="I413" s="256"/>
      <c r="J413" s="251"/>
      <c r="K413" s="251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150</v>
      </c>
      <c r="AU413" s="261" t="s">
        <v>148</v>
      </c>
      <c r="AV413" s="13" t="s">
        <v>148</v>
      </c>
      <c r="AW413" s="13" t="s">
        <v>34</v>
      </c>
      <c r="AX413" s="13" t="s">
        <v>78</v>
      </c>
      <c r="AY413" s="261" t="s">
        <v>142</v>
      </c>
    </row>
    <row r="414" s="14" customFormat="1">
      <c r="A414" s="14"/>
      <c r="B414" s="262"/>
      <c r="C414" s="263"/>
      <c r="D414" s="252" t="s">
        <v>150</v>
      </c>
      <c r="E414" s="264" t="s">
        <v>1</v>
      </c>
      <c r="F414" s="265" t="s">
        <v>157</v>
      </c>
      <c r="G414" s="263"/>
      <c r="H414" s="266">
        <v>4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150</v>
      </c>
      <c r="AU414" s="272" t="s">
        <v>148</v>
      </c>
      <c r="AV414" s="14" t="s">
        <v>147</v>
      </c>
      <c r="AW414" s="14" t="s">
        <v>34</v>
      </c>
      <c r="AX414" s="14" t="s">
        <v>86</v>
      </c>
      <c r="AY414" s="272" t="s">
        <v>142</v>
      </c>
    </row>
    <row r="415" s="2" customFormat="1" ht="16.5" customHeight="1">
      <c r="A415" s="39"/>
      <c r="B415" s="40"/>
      <c r="C415" s="236" t="s">
        <v>487</v>
      </c>
      <c r="D415" s="236" t="s">
        <v>144</v>
      </c>
      <c r="E415" s="237" t="s">
        <v>488</v>
      </c>
      <c r="F415" s="238" t="s">
        <v>489</v>
      </c>
      <c r="G415" s="239" t="s">
        <v>301</v>
      </c>
      <c r="H415" s="240">
        <v>0.001</v>
      </c>
      <c r="I415" s="241"/>
      <c r="J415" s="242">
        <f>ROUND(I415*H415,2)</f>
        <v>0</v>
      </c>
      <c r="K415" s="243"/>
      <c r="L415" s="45"/>
      <c r="M415" s="244" t="s">
        <v>1</v>
      </c>
      <c r="N415" s="245" t="s">
        <v>44</v>
      </c>
      <c r="O415" s="92"/>
      <c r="P415" s="246">
        <f>O415*H415</f>
        <v>0</v>
      </c>
      <c r="Q415" s="246">
        <v>0</v>
      </c>
      <c r="R415" s="246">
        <f>Q415*H415</f>
        <v>0</v>
      </c>
      <c r="S415" s="246">
        <v>0</v>
      </c>
      <c r="T415" s="24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8" t="s">
        <v>241</v>
      </c>
      <c r="AT415" s="248" t="s">
        <v>144</v>
      </c>
      <c r="AU415" s="248" t="s">
        <v>148</v>
      </c>
      <c r="AY415" s="18" t="s">
        <v>142</v>
      </c>
      <c r="BE415" s="249">
        <f>IF(N415="základní",J415,0)</f>
        <v>0</v>
      </c>
      <c r="BF415" s="249">
        <f>IF(N415="snížená",J415,0)</f>
        <v>0</v>
      </c>
      <c r="BG415" s="249">
        <f>IF(N415="zákl. přenesená",J415,0)</f>
        <v>0</v>
      </c>
      <c r="BH415" s="249">
        <f>IF(N415="sníž. přenesená",J415,0)</f>
        <v>0</v>
      </c>
      <c r="BI415" s="249">
        <f>IF(N415="nulová",J415,0)</f>
        <v>0</v>
      </c>
      <c r="BJ415" s="18" t="s">
        <v>148</v>
      </c>
      <c r="BK415" s="249">
        <f>ROUND(I415*H415,2)</f>
        <v>0</v>
      </c>
      <c r="BL415" s="18" t="s">
        <v>241</v>
      </c>
      <c r="BM415" s="248" t="s">
        <v>490</v>
      </c>
    </row>
    <row r="416" s="12" customFormat="1" ht="22.8" customHeight="1">
      <c r="A416" s="12"/>
      <c r="B416" s="221"/>
      <c r="C416" s="222"/>
      <c r="D416" s="223" t="s">
        <v>77</v>
      </c>
      <c r="E416" s="234" t="s">
        <v>491</v>
      </c>
      <c r="F416" s="234" t="s">
        <v>492</v>
      </c>
      <c r="G416" s="222"/>
      <c r="H416" s="222"/>
      <c r="I416" s="225"/>
      <c r="J416" s="235">
        <f>BK416</f>
        <v>0</v>
      </c>
      <c r="K416" s="222"/>
      <c r="L416" s="226"/>
      <c r="M416" s="227"/>
      <c r="N416" s="228"/>
      <c r="O416" s="228"/>
      <c r="P416" s="229">
        <f>SUM(P417:P429)</f>
        <v>0</v>
      </c>
      <c r="Q416" s="228"/>
      <c r="R416" s="229">
        <f>SUM(R417:R429)</f>
        <v>0.12140000000000001</v>
      </c>
      <c r="S416" s="228"/>
      <c r="T416" s="230">
        <f>SUM(T417:T429)</f>
        <v>0.069019999999999998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1" t="s">
        <v>148</v>
      </c>
      <c r="AT416" s="232" t="s">
        <v>77</v>
      </c>
      <c r="AU416" s="232" t="s">
        <v>86</v>
      </c>
      <c r="AY416" s="231" t="s">
        <v>142</v>
      </c>
      <c r="BK416" s="233">
        <f>SUM(BK417:BK429)</f>
        <v>0</v>
      </c>
    </row>
    <row r="417" s="2" customFormat="1" ht="16.5" customHeight="1">
      <c r="A417" s="39"/>
      <c r="B417" s="40"/>
      <c r="C417" s="236" t="s">
        <v>493</v>
      </c>
      <c r="D417" s="236" t="s">
        <v>144</v>
      </c>
      <c r="E417" s="237" t="s">
        <v>494</v>
      </c>
      <c r="F417" s="238" t="s">
        <v>495</v>
      </c>
      <c r="G417" s="239" t="s">
        <v>90</v>
      </c>
      <c r="H417" s="240">
        <v>2.8999999999999999</v>
      </c>
      <c r="I417" s="241"/>
      <c r="J417" s="242">
        <f>ROUND(I417*H417,2)</f>
        <v>0</v>
      </c>
      <c r="K417" s="243"/>
      <c r="L417" s="45"/>
      <c r="M417" s="244" t="s">
        <v>1</v>
      </c>
      <c r="N417" s="245" t="s">
        <v>44</v>
      </c>
      <c r="O417" s="92"/>
      <c r="P417" s="246">
        <f>O417*H417</f>
        <v>0</v>
      </c>
      <c r="Q417" s="246">
        <v>0</v>
      </c>
      <c r="R417" s="246">
        <f>Q417*H417</f>
        <v>0</v>
      </c>
      <c r="S417" s="246">
        <v>0.023800000000000002</v>
      </c>
      <c r="T417" s="247">
        <f>S417*H417</f>
        <v>0.069019999999999998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8" t="s">
        <v>241</v>
      </c>
      <c r="AT417" s="248" t="s">
        <v>144</v>
      </c>
      <c r="AU417" s="248" t="s">
        <v>148</v>
      </c>
      <c r="AY417" s="18" t="s">
        <v>142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18" t="s">
        <v>148</v>
      </c>
      <c r="BK417" s="249">
        <f>ROUND(I417*H417,2)</f>
        <v>0</v>
      </c>
      <c r="BL417" s="18" t="s">
        <v>241</v>
      </c>
      <c r="BM417" s="248" t="s">
        <v>496</v>
      </c>
    </row>
    <row r="418" s="13" customFormat="1">
      <c r="A418" s="13"/>
      <c r="B418" s="250"/>
      <c r="C418" s="251"/>
      <c r="D418" s="252" t="s">
        <v>150</v>
      </c>
      <c r="E418" s="253" t="s">
        <v>1</v>
      </c>
      <c r="F418" s="254" t="s">
        <v>497</v>
      </c>
      <c r="G418" s="251"/>
      <c r="H418" s="255">
        <v>0.71999999999999997</v>
      </c>
      <c r="I418" s="256"/>
      <c r="J418" s="251"/>
      <c r="K418" s="251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150</v>
      </c>
      <c r="AU418" s="261" t="s">
        <v>148</v>
      </c>
      <c r="AV418" s="13" t="s">
        <v>148</v>
      </c>
      <c r="AW418" s="13" t="s">
        <v>34</v>
      </c>
      <c r="AX418" s="13" t="s">
        <v>78</v>
      </c>
      <c r="AY418" s="261" t="s">
        <v>142</v>
      </c>
    </row>
    <row r="419" s="13" customFormat="1">
      <c r="A419" s="13"/>
      <c r="B419" s="250"/>
      <c r="C419" s="251"/>
      <c r="D419" s="252" t="s">
        <v>150</v>
      </c>
      <c r="E419" s="253" t="s">
        <v>1</v>
      </c>
      <c r="F419" s="254" t="s">
        <v>498</v>
      </c>
      <c r="G419" s="251"/>
      <c r="H419" s="255">
        <v>1.02</v>
      </c>
      <c r="I419" s="256"/>
      <c r="J419" s="251"/>
      <c r="K419" s="251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150</v>
      </c>
      <c r="AU419" s="261" t="s">
        <v>148</v>
      </c>
      <c r="AV419" s="13" t="s">
        <v>148</v>
      </c>
      <c r="AW419" s="13" t="s">
        <v>34</v>
      </c>
      <c r="AX419" s="13" t="s">
        <v>78</v>
      </c>
      <c r="AY419" s="261" t="s">
        <v>142</v>
      </c>
    </row>
    <row r="420" s="13" customFormat="1">
      <c r="A420" s="13"/>
      <c r="B420" s="250"/>
      <c r="C420" s="251"/>
      <c r="D420" s="252" t="s">
        <v>150</v>
      </c>
      <c r="E420" s="253" t="s">
        <v>1</v>
      </c>
      <c r="F420" s="254" t="s">
        <v>497</v>
      </c>
      <c r="G420" s="251"/>
      <c r="H420" s="255">
        <v>0.71999999999999997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150</v>
      </c>
      <c r="AU420" s="261" t="s">
        <v>148</v>
      </c>
      <c r="AV420" s="13" t="s">
        <v>148</v>
      </c>
      <c r="AW420" s="13" t="s">
        <v>34</v>
      </c>
      <c r="AX420" s="13" t="s">
        <v>78</v>
      </c>
      <c r="AY420" s="261" t="s">
        <v>142</v>
      </c>
    </row>
    <row r="421" s="13" customFormat="1">
      <c r="A421" s="13"/>
      <c r="B421" s="250"/>
      <c r="C421" s="251"/>
      <c r="D421" s="252" t="s">
        <v>150</v>
      </c>
      <c r="E421" s="253" t="s">
        <v>1</v>
      </c>
      <c r="F421" s="254" t="s">
        <v>499</v>
      </c>
      <c r="G421" s="251"/>
      <c r="H421" s="255">
        <v>0.44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150</v>
      </c>
      <c r="AU421" s="261" t="s">
        <v>148</v>
      </c>
      <c r="AV421" s="13" t="s">
        <v>148</v>
      </c>
      <c r="AW421" s="13" t="s">
        <v>34</v>
      </c>
      <c r="AX421" s="13" t="s">
        <v>78</v>
      </c>
      <c r="AY421" s="261" t="s">
        <v>142</v>
      </c>
    </row>
    <row r="422" s="14" customFormat="1">
      <c r="A422" s="14"/>
      <c r="B422" s="262"/>
      <c r="C422" s="263"/>
      <c r="D422" s="252" t="s">
        <v>150</v>
      </c>
      <c r="E422" s="264" t="s">
        <v>1</v>
      </c>
      <c r="F422" s="265" t="s">
        <v>157</v>
      </c>
      <c r="G422" s="263"/>
      <c r="H422" s="266">
        <v>2.8999999999999999</v>
      </c>
      <c r="I422" s="267"/>
      <c r="J422" s="263"/>
      <c r="K422" s="263"/>
      <c r="L422" s="268"/>
      <c r="M422" s="269"/>
      <c r="N422" s="270"/>
      <c r="O422" s="270"/>
      <c r="P422" s="270"/>
      <c r="Q422" s="270"/>
      <c r="R422" s="270"/>
      <c r="S422" s="270"/>
      <c r="T422" s="27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2" t="s">
        <v>150</v>
      </c>
      <c r="AU422" s="272" t="s">
        <v>148</v>
      </c>
      <c r="AV422" s="14" t="s">
        <v>147</v>
      </c>
      <c r="AW422" s="14" t="s">
        <v>34</v>
      </c>
      <c r="AX422" s="14" t="s">
        <v>86</v>
      </c>
      <c r="AY422" s="272" t="s">
        <v>142</v>
      </c>
    </row>
    <row r="423" s="2" customFormat="1" ht="33" customHeight="1">
      <c r="A423" s="39"/>
      <c r="B423" s="40"/>
      <c r="C423" s="236" t="s">
        <v>500</v>
      </c>
      <c r="D423" s="236" t="s">
        <v>144</v>
      </c>
      <c r="E423" s="237" t="s">
        <v>501</v>
      </c>
      <c r="F423" s="238" t="s">
        <v>502</v>
      </c>
      <c r="G423" s="239" t="s">
        <v>388</v>
      </c>
      <c r="H423" s="240">
        <v>2</v>
      </c>
      <c r="I423" s="241"/>
      <c r="J423" s="242">
        <f>ROUND(I423*H423,2)</f>
        <v>0</v>
      </c>
      <c r="K423" s="243"/>
      <c r="L423" s="45"/>
      <c r="M423" s="244" t="s">
        <v>1</v>
      </c>
      <c r="N423" s="245" t="s">
        <v>44</v>
      </c>
      <c r="O423" s="92"/>
      <c r="P423" s="246">
        <f>O423*H423</f>
        <v>0</v>
      </c>
      <c r="Q423" s="246">
        <v>0.031960000000000002</v>
      </c>
      <c r="R423" s="246">
        <f>Q423*H423</f>
        <v>0.063920000000000005</v>
      </c>
      <c r="S423" s="246">
        <v>0</v>
      </c>
      <c r="T423" s="24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8" t="s">
        <v>241</v>
      </c>
      <c r="AT423" s="248" t="s">
        <v>144</v>
      </c>
      <c r="AU423" s="248" t="s">
        <v>148</v>
      </c>
      <c r="AY423" s="18" t="s">
        <v>142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8" t="s">
        <v>148</v>
      </c>
      <c r="BK423" s="249">
        <f>ROUND(I423*H423,2)</f>
        <v>0</v>
      </c>
      <c r="BL423" s="18" t="s">
        <v>241</v>
      </c>
      <c r="BM423" s="248" t="s">
        <v>503</v>
      </c>
    </row>
    <row r="424" s="13" customFormat="1">
      <c r="A424" s="13"/>
      <c r="B424" s="250"/>
      <c r="C424" s="251"/>
      <c r="D424" s="252" t="s">
        <v>150</v>
      </c>
      <c r="E424" s="253" t="s">
        <v>1</v>
      </c>
      <c r="F424" s="254" t="s">
        <v>148</v>
      </c>
      <c r="G424" s="251"/>
      <c r="H424" s="255">
        <v>2</v>
      </c>
      <c r="I424" s="256"/>
      <c r="J424" s="251"/>
      <c r="K424" s="251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150</v>
      </c>
      <c r="AU424" s="261" t="s">
        <v>148</v>
      </c>
      <c r="AV424" s="13" t="s">
        <v>148</v>
      </c>
      <c r="AW424" s="13" t="s">
        <v>34</v>
      </c>
      <c r="AX424" s="13" t="s">
        <v>86</v>
      </c>
      <c r="AY424" s="261" t="s">
        <v>142</v>
      </c>
    </row>
    <row r="425" s="2" customFormat="1" ht="33" customHeight="1">
      <c r="A425" s="39"/>
      <c r="B425" s="40"/>
      <c r="C425" s="236" t="s">
        <v>504</v>
      </c>
      <c r="D425" s="236" t="s">
        <v>144</v>
      </c>
      <c r="E425" s="237" t="s">
        <v>505</v>
      </c>
      <c r="F425" s="238" t="s">
        <v>506</v>
      </c>
      <c r="G425" s="239" t="s">
        <v>388</v>
      </c>
      <c r="H425" s="240">
        <v>1</v>
      </c>
      <c r="I425" s="241"/>
      <c r="J425" s="242">
        <f>ROUND(I425*H425,2)</f>
        <v>0</v>
      </c>
      <c r="K425" s="243"/>
      <c r="L425" s="45"/>
      <c r="M425" s="244" t="s">
        <v>1</v>
      </c>
      <c r="N425" s="245" t="s">
        <v>44</v>
      </c>
      <c r="O425" s="92"/>
      <c r="P425" s="246">
        <f>O425*H425</f>
        <v>0</v>
      </c>
      <c r="Q425" s="246">
        <v>0.041880000000000001</v>
      </c>
      <c r="R425" s="246">
        <f>Q425*H425</f>
        <v>0.041880000000000001</v>
      </c>
      <c r="S425" s="246">
        <v>0</v>
      </c>
      <c r="T425" s="24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8" t="s">
        <v>241</v>
      </c>
      <c r="AT425" s="248" t="s">
        <v>144</v>
      </c>
      <c r="AU425" s="248" t="s">
        <v>148</v>
      </c>
      <c r="AY425" s="18" t="s">
        <v>142</v>
      </c>
      <c r="BE425" s="249">
        <f>IF(N425="základní",J425,0)</f>
        <v>0</v>
      </c>
      <c r="BF425" s="249">
        <f>IF(N425="snížená",J425,0)</f>
        <v>0</v>
      </c>
      <c r="BG425" s="249">
        <f>IF(N425="zákl. přenesená",J425,0)</f>
        <v>0</v>
      </c>
      <c r="BH425" s="249">
        <f>IF(N425="sníž. přenesená",J425,0)</f>
        <v>0</v>
      </c>
      <c r="BI425" s="249">
        <f>IF(N425="nulová",J425,0)</f>
        <v>0</v>
      </c>
      <c r="BJ425" s="18" t="s">
        <v>148</v>
      </c>
      <c r="BK425" s="249">
        <f>ROUND(I425*H425,2)</f>
        <v>0</v>
      </c>
      <c r="BL425" s="18" t="s">
        <v>241</v>
      </c>
      <c r="BM425" s="248" t="s">
        <v>507</v>
      </c>
    </row>
    <row r="426" s="13" customFormat="1">
      <c r="A426" s="13"/>
      <c r="B426" s="250"/>
      <c r="C426" s="251"/>
      <c r="D426" s="252" t="s">
        <v>150</v>
      </c>
      <c r="E426" s="253" t="s">
        <v>1</v>
      </c>
      <c r="F426" s="254" t="s">
        <v>86</v>
      </c>
      <c r="G426" s="251"/>
      <c r="H426" s="255">
        <v>1</v>
      </c>
      <c r="I426" s="256"/>
      <c r="J426" s="251"/>
      <c r="K426" s="251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150</v>
      </c>
      <c r="AU426" s="261" t="s">
        <v>148</v>
      </c>
      <c r="AV426" s="13" t="s">
        <v>148</v>
      </c>
      <c r="AW426" s="13" t="s">
        <v>34</v>
      </c>
      <c r="AX426" s="13" t="s">
        <v>86</v>
      </c>
      <c r="AY426" s="261" t="s">
        <v>142</v>
      </c>
    </row>
    <row r="427" s="2" customFormat="1" ht="21.75" customHeight="1">
      <c r="A427" s="39"/>
      <c r="B427" s="40"/>
      <c r="C427" s="236" t="s">
        <v>508</v>
      </c>
      <c r="D427" s="236" t="s">
        <v>144</v>
      </c>
      <c r="E427" s="237" t="s">
        <v>509</v>
      </c>
      <c r="F427" s="238" t="s">
        <v>510</v>
      </c>
      <c r="G427" s="239" t="s">
        <v>388</v>
      </c>
      <c r="H427" s="240">
        <v>1</v>
      </c>
      <c r="I427" s="241"/>
      <c r="J427" s="242">
        <f>ROUND(I427*H427,2)</f>
        <v>0</v>
      </c>
      <c r="K427" s="243"/>
      <c r="L427" s="45"/>
      <c r="M427" s="244" t="s">
        <v>1</v>
      </c>
      <c r="N427" s="245" t="s">
        <v>44</v>
      </c>
      <c r="O427" s="92"/>
      <c r="P427" s="246">
        <f>O427*H427</f>
        <v>0</v>
      </c>
      <c r="Q427" s="246">
        <v>0.015599999999999999</v>
      </c>
      <c r="R427" s="246">
        <f>Q427*H427</f>
        <v>0.015599999999999999</v>
      </c>
      <c r="S427" s="246">
        <v>0</v>
      </c>
      <c r="T427" s="24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8" t="s">
        <v>241</v>
      </c>
      <c r="AT427" s="248" t="s">
        <v>144</v>
      </c>
      <c r="AU427" s="248" t="s">
        <v>148</v>
      </c>
      <c r="AY427" s="18" t="s">
        <v>142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8" t="s">
        <v>148</v>
      </c>
      <c r="BK427" s="249">
        <f>ROUND(I427*H427,2)</f>
        <v>0</v>
      </c>
      <c r="BL427" s="18" t="s">
        <v>241</v>
      </c>
      <c r="BM427" s="248" t="s">
        <v>511</v>
      </c>
    </row>
    <row r="428" s="13" customFormat="1">
      <c r="A428" s="13"/>
      <c r="B428" s="250"/>
      <c r="C428" s="251"/>
      <c r="D428" s="252" t="s">
        <v>150</v>
      </c>
      <c r="E428" s="253" t="s">
        <v>1</v>
      </c>
      <c r="F428" s="254" t="s">
        <v>512</v>
      </c>
      <c r="G428" s="251"/>
      <c r="H428" s="255">
        <v>1</v>
      </c>
      <c r="I428" s="256"/>
      <c r="J428" s="251"/>
      <c r="K428" s="251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150</v>
      </c>
      <c r="AU428" s="261" t="s">
        <v>148</v>
      </c>
      <c r="AV428" s="13" t="s">
        <v>148</v>
      </c>
      <c r="AW428" s="13" t="s">
        <v>34</v>
      </c>
      <c r="AX428" s="13" t="s">
        <v>86</v>
      </c>
      <c r="AY428" s="261" t="s">
        <v>142</v>
      </c>
    </row>
    <row r="429" s="2" customFormat="1" ht="21.75" customHeight="1">
      <c r="A429" s="39"/>
      <c r="B429" s="40"/>
      <c r="C429" s="236" t="s">
        <v>513</v>
      </c>
      <c r="D429" s="236" t="s">
        <v>144</v>
      </c>
      <c r="E429" s="237" t="s">
        <v>514</v>
      </c>
      <c r="F429" s="238" t="s">
        <v>515</v>
      </c>
      <c r="G429" s="239" t="s">
        <v>301</v>
      </c>
      <c r="H429" s="240">
        <v>0.121</v>
      </c>
      <c r="I429" s="241"/>
      <c r="J429" s="242">
        <f>ROUND(I429*H429,2)</f>
        <v>0</v>
      </c>
      <c r="K429" s="243"/>
      <c r="L429" s="45"/>
      <c r="M429" s="244" t="s">
        <v>1</v>
      </c>
      <c r="N429" s="245" t="s">
        <v>44</v>
      </c>
      <c r="O429" s="92"/>
      <c r="P429" s="246">
        <f>O429*H429</f>
        <v>0</v>
      </c>
      <c r="Q429" s="246">
        <v>0</v>
      </c>
      <c r="R429" s="246">
        <f>Q429*H429</f>
        <v>0</v>
      </c>
      <c r="S429" s="246">
        <v>0</v>
      </c>
      <c r="T429" s="24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8" t="s">
        <v>241</v>
      </c>
      <c r="AT429" s="248" t="s">
        <v>144</v>
      </c>
      <c r="AU429" s="248" t="s">
        <v>148</v>
      </c>
      <c r="AY429" s="18" t="s">
        <v>142</v>
      </c>
      <c r="BE429" s="249">
        <f>IF(N429="základní",J429,0)</f>
        <v>0</v>
      </c>
      <c r="BF429" s="249">
        <f>IF(N429="snížená",J429,0)</f>
        <v>0</v>
      </c>
      <c r="BG429" s="249">
        <f>IF(N429="zákl. přenesená",J429,0)</f>
        <v>0</v>
      </c>
      <c r="BH429" s="249">
        <f>IF(N429="sníž. přenesená",J429,0)</f>
        <v>0</v>
      </c>
      <c r="BI429" s="249">
        <f>IF(N429="nulová",J429,0)</f>
        <v>0</v>
      </c>
      <c r="BJ429" s="18" t="s">
        <v>148</v>
      </c>
      <c r="BK429" s="249">
        <f>ROUND(I429*H429,2)</f>
        <v>0</v>
      </c>
      <c r="BL429" s="18" t="s">
        <v>241</v>
      </c>
      <c r="BM429" s="248" t="s">
        <v>516</v>
      </c>
    </row>
    <row r="430" s="12" customFormat="1" ht="22.8" customHeight="1">
      <c r="A430" s="12"/>
      <c r="B430" s="221"/>
      <c r="C430" s="222"/>
      <c r="D430" s="223" t="s">
        <v>77</v>
      </c>
      <c r="E430" s="234" t="s">
        <v>517</v>
      </c>
      <c r="F430" s="234" t="s">
        <v>518</v>
      </c>
      <c r="G430" s="222"/>
      <c r="H430" s="222"/>
      <c r="I430" s="225"/>
      <c r="J430" s="235">
        <f>BK430</f>
        <v>0</v>
      </c>
      <c r="K430" s="222"/>
      <c r="L430" s="226"/>
      <c r="M430" s="227"/>
      <c r="N430" s="228"/>
      <c r="O430" s="228"/>
      <c r="P430" s="229">
        <f>SUM(P431:P434)</f>
        <v>0</v>
      </c>
      <c r="Q430" s="228"/>
      <c r="R430" s="229">
        <f>SUM(R431:R434)</f>
        <v>0</v>
      </c>
      <c r="S430" s="228"/>
      <c r="T430" s="230">
        <f>SUM(T431:T434)</f>
        <v>0.55726199999999992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31" t="s">
        <v>148</v>
      </c>
      <c r="AT430" s="232" t="s">
        <v>77</v>
      </c>
      <c r="AU430" s="232" t="s">
        <v>86</v>
      </c>
      <c r="AY430" s="231" t="s">
        <v>142</v>
      </c>
      <c r="BK430" s="233">
        <f>SUM(BK431:BK434)</f>
        <v>0</v>
      </c>
    </row>
    <row r="431" s="2" customFormat="1" ht="16.5" customHeight="1">
      <c r="A431" s="39"/>
      <c r="B431" s="40"/>
      <c r="C431" s="236" t="s">
        <v>519</v>
      </c>
      <c r="D431" s="236" t="s">
        <v>144</v>
      </c>
      <c r="E431" s="237" t="s">
        <v>520</v>
      </c>
      <c r="F431" s="238" t="s">
        <v>521</v>
      </c>
      <c r="G431" s="239" t="s">
        <v>90</v>
      </c>
      <c r="H431" s="240">
        <v>30.959</v>
      </c>
      <c r="I431" s="241"/>
      <c r="J431" s="242">
        <f>ROUND(I431*H431,2)</f>
        <v>0</v>
      </c>
      <c r="K431" s="243"/>
      <c r="L431" s="45"/>
      <c r="M431" s="244" t="s">
        <v>1</v>
      </c>
      <c r="N431" s="245" t="s">
        <v>44</v>
      </c>
      <c r="O431" s="92"/>
      <c r="P431" s="246">
        <f>O431*H431</f>
        <v>0</v>
      </c>
      <c r="Q431" s="246">
        <v>0</v>
      </c>
      <c r="R431" s="246">
        <f>Q431*H431</f>
        <v>0</v>
      </c>
      <c r="S431" s="246">
        <v>0.017999999999999999</v>
      </c>
      <c r="T431" s="247">
        <f>S431*H431</f>
        <v>0.55726199999999992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8" t="s">
        <v>241</v>
      </c>
      <c r="AT431" s="248" t="s">
        <v>144</v>
      </c>
      <c r="AU431" s="248" t="s">
        <v>148</v>
      </c>
      <c r="AY431" s="18" t="s">
        <v>142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8" t="s">
        <v>148</v>
      </c>
      <c r="BK431" s="249">
        <f>ROUND(I431*H431,2)</f>
        <v>0</v>
      </c>
      <c r="BL431" s="18" t="s">
        <v>241</v>
      </c>
      <c r="BM431" s="248" t="s">
        <v>522</v>
      </c>
    </row>
    <row r="432" s="13" customFormat="1">
      <c r="A432" s="13"/>
      <c r="B432" s="250"/>
      <c r="C432" s="251"/>
      <c r="D432" s="252" t="s">
        <v>150</v>
      </c>
      <c r="E432" s="253" t="s">
        <v>1</v>
      </c>
      <c r="F432" s="254" t="s">
        <v>173</v>
      </c>
      <c r="G432" s="251"/>
      <c r="H432" s="255">
        <v>16.184999999999999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150</v>
      </c>
      <c r="AU432" s="261" t="s">
        <v>148</v>
      </c>
      <c r="AV432" s="13" t="s">
        <v>148</v>
      </c>
      <c r="AW432" s="13" t="s">
        <v>34</v>
      </c>
      <c r="AX432" s="13" t="s">
        <v>78</v>
      </c>
      <c r="AY432" s="261" t="s">
        <v>142</v>
      </c>
    </row>
    <row r="433" s="13" customFormat="1">
      <c r="A433" s="13"/>
      <c r="B433" s="250"/>
      <c r="C433" s="251"/>
      <c r="D433" s="252" t="s">
        <v>150</v>
      </c>
      <c r="E433" s="253" t="s">
        <v>1</v>
      </c>
      <c r="F433" s="254" t="s">
        <v>174</v>
      </c>
      <c r="G433" s="251"/>
      <c r="H433" s="255">
        <v>14.773999999999999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150</v>
      </c>
      <c r="AU433" s="261" t="s">
        <v>148</v>
      </c>
      <c r="AV433" s="13" t="s">
        <v>148</v>
      </c>
      <c r="AW433" s="13" t="s">
        <v>34</v>
      </c>
      <c r="AX433" s="13" t="s">
        <v>78</v>
      </c>
      <c r="AY433" s="261" t="s">
        <v>142</v>
      </c>
    </row>
    <row r="434" s="14" customFormat="1">
      <c r="A434" s="14"/>
      <c r="B434" s="262"/>
      <c r="C434" s="263"/>
      <c r="D434" s="252" t="s">
        <v>150</v>
      </c>
      <c r="E434" s="264" t="s">
        <v>1</v>
      </c>
      <c r="F434" s="265" t="s">
        <v>157</v>
      </c>
      <c r="G434" s="263"/>
      <c r="H434" s="266">
        <v>30.958999999999996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2" t="s">
        <v>150</v>
      </c>
      <c r="AU434" s="272" t="s">
        <v>148</v>
      </c>
      <c r="AV434" s="14" t="s">
        <v>147</v>
      </c>
      <c r="AW434" s="14" t="s">
        <v>34</v>
      </c>
      <c r="AX434" s="14" t="s">
        <v>86</v>
      </c>
      <c r="AY434" s="272" t="s">
        <v>142</v>
      </c>
    </row>
    <row r="435" s="12" customFormat="1" ht="22.8" customHeight="1">
      <c r="A435" s="12"/>
      <c r="B435" s="221"/>
      <c r="C435" s="222"/>
      <c r="D435" s="223" t="s">
        <v>77</v>
      </c>
      <c r="E435" s="234" t="s">
        <v>523</v>
      </c>
      <c r="F435" s="234" t="s">
        <v>524</v>
      </c>
      <c r="G435" s="222"/>
      <c r="H435" s="222"/>
      <c r="I435" s="225"/>
      <c r="J435" s="235">
        <f>BK435</f>
        <v>0</v>
      </c>
      <c r="K435" s="222"/>
      <c r="L435" s="226"/>
      <c r="M435" s="227"/>
      <c r="N435" s="228"/>
      <c r="O435" s="228"/>
      <c r="P435" s="229">
        <f>SUM(P436:P468)</f>
        <v>0</v>
      </c>
      <c r="Q435" s="228"/>
      <c r="R435" s="229">
        <f>SUM(R436:R468)</f>
        <v>0.17557999999999999</v>
      </c>
      <c r="S435" s="228"/>
      <c r="T435" s="230">
        <f>SUM(T436:T468)</f>
        <v>0.31740000000000002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31" t="s">
        <v>148</v>
      </c>
      <c r="AT435" s="232" t="s">
        <v>77</v>
      </c>
      <c r="AU435" s="232" t="s">
        <v>86</v>
      </c>
      <c r="AY435" s="231" t="s">
        <v>142</v>
      </c>
      <c r="BK435" s="233">
        <f>SUM(BK436:BK468)</f>
        <v>0</v>
      </c>
    </row>
    <row r="436" s="2" customFormat="1" ht="44.25" customHeight="1">
      <c r="A436" s="39"/>
      <c r="B436" s="40"/>
      <c r="C436" s="236" t="s">
        <v>525</v>
      </c>
      <c r="D436" s="236" t="s">
        <v>144</v>
      </c>
      <c r="E436" s="237" t="s">
        <v>526</v>
      </c>
      <c r="F436" s="238" t="s">
        <v>527</v>
      </c>
      <c r="G436" s="239" t="s">
        <v>363</v>
      </c>
      <c r="H436" s="240">
        <v>1</v>
      </c>
      <c r="I436" s="241"/>
      <c r="J436" s="242">
        <f>ROUND(I436*H436,2)</f>
        <v>0</v>
      </c>
      <c r="K436" s="243"/>
      <c r="L436" s="45"/>
      <c r="M436" s="244" t="s">
        <v>1</v>
      </c>
      <c r="N436" s="245" t="s">
        <v>44</v>
      </c>
      <c r="O436" s="92"/>
      <c r="P436" s="246">
        <f>O436*H436</f>
        <v>0</v>
      </c>
      <c r="Q436" s="246">
        <v>0</v>
      </c>
      <c r="R436" s="246">
        <f>Q436*H436</f>
        <v>0</v>
      </c>
      <c r="S436" s="246">
        <v>0</v>
      </c>
      <c r="T436" s="24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8" t="s">
        <v>241</v>
      </c>
      <c r="AT436" s="248" t="s">
        <v>144</v>
      </c>
      <c r="AU436" s="248" t="s">
        <v>148</v>
      </c>
      <c r="AY436" s="18" t="s">
        <v>142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8" t="s">
        <v>148</v>
      </c>
      <c r="BK436" s="249">
        <f>ROUND(I436*H436,2)</f>
        <v>0</v>
      </c>
      <c r="BL436" s="18" t="s">
        <v>241</v>
      </c>
      <c r="BM436" s="248" t="s">
        <v>528</v>
      </c>
    </row>
    <row r="437" s="13" customFormat="1">
      <c r="A437" s="13"/>
      <c r="B437" s="250"/>
      <c r="C437" s="251"/>
      <c r="D437" s="252" t="s">
        <v>150</v>
      </c>
      <c r="E437" s="253" t="s">
        <v>1</v>
      </c>
      <c r="F437" s="254" t="s">
        <v>86</v>
      </c>
      <c r="G437" s="251"/>
      <c r="H437" s="255">
        <v>1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150</v>
      </c>
      <c r="AU437" s="261" t="s">
        <v>148</v>
      </c>
      <c r="AV437" s="13" t="s">
        <v>148</v>
      </c>
      <c r="AW437" s="13" t="s">
        <v>34</v>
      </c>
      <c r="AX437" s="13" t="s">
        <v>86</v>
      </c>
      <c r="AY437" s="261" t="s">
        <v>142</v>
      </c>
    </row>
    <row r="438" s="2" customFormat="1" ht="21.75" customHeight="1">
      <c r="A438" s="39"/>
      <c r="B438" s="40"/>
      <c r="C438" s="236" t="s">
        <v>529</v>
      </c>
      <c r="D438" s="236" t="s">
        <v>144</v>
      </c>
      <c r="E438" s="237" t="s">
        <v>530</v>
      </c>
      <c r="F438" s="238" t="s">
        <v>531</v>
      </c>
      <c r="G438" s="239" t="s">
        <v>388</v>
      </c>
      <c r="H438" s="240">
        <v>5</v>
      </c>
      <c r="I438" s="241"/>
      <c r="J438" s="242">
        <f>ROUND(I438*H438,2)</f>
        <v>0</v>
      </c>
      <c r="K438" s="243"/>
      <c r="L438" s="45"/>
      <c r="M438" s="244" t="s">
        <v>1</v>
      </c>
      <c r="N438" s="245" t="s">
        <v>44</v>
      </c>
      <c r="O438" s="92"/>
      <c r="P438" s="246">
        <f>O438*H438</f>
        <v>0</v>
      </c>
      <c r="Q438" s="246">
        <v>0</v>
      </c>
      <c r="R438" s="246">
        <f>Q438*H438</f>
        <v>0</v>
      </c>
      <c r="S438" s="246">
        <v>0</v>
      </c>
      <c r="T438" s="24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8" t="s">
        <v>241</v>
      </c>
      <c r="AT438" s="248" t="s">
        <v>144</v>
      </c>
      <c r="AU438" s="248" t="s">
        <v>148</v>
      </c>
      <c r="AY438" s="18" t="s">
        <v>142</v>
      </c>
      <c r="BE438" s="249">
        <f>IF(N438="základní",J438,0)</f>
        <v>0</v>
      </c>
      <c r="BF438" s="249">
        <f>IF(N438="snížená",J438,0)</f>
        <v>0</v>
      </c>
      <c r="BG438" s="249">
        <f>IF(N438="zákl. přenesená",J438,0)</f>
        <v>0</v>
      </c>
      <c r="BH438" s="249">
        <f>IF(N438="sníž. přenesená",J438,0)</f>
        <v>0</v>
      </c>
      <c r="BI438" s="249">
        <f>IF(N438="nulová",J438,0)</f>
        <v>0</v>
      </c>
      <c r="BJ438" s="18" t="s">
        <v>148</v>
      </c>
      <c r="BK438" s="249">
        <f>ROUND(I438*H438,2)</f>
        <v>0</v>
      </c>
      <c r="BL438" s="18" t="s">
        <v>241</v>
      </c>
      <c r="BM438" s="248" t="s">
        <v>532</v>
      </c>
    </row>
    <row r="439" s="13" customFormat="1">
      <c r="A439" s="13"/>
      <c r="B439" s="250"/>
      <c r="C439" s="251"/>
      <c r="D439" s="252" t="s">
        <v>150</v>
      </c>
      <c r="E439" s="253" t="s">
        <v>1</v>
      </c>
      <c r="F439" s="254" t="s">
        <v>533</v>
      </c>
      <c r="G439" s="251"/>
      <c r="H439" s="255">
        <v>2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150</v>
      </c>
      <c r="AU439" s="261" t="s">
        <v>148</v>
      </c>
      <c r="AV439" s="13" t="s">
        <v>148</v>
      </c>
      <c r="AW439" s="13" t="s">
        <v>34</v>
      </c>
      <c r="AX439" s="13" t="s">
        <v>78</v>
      </c>
      <c r="AY439" s="261" t="s">
        <v>142</v>
      </c>
    </row>
    <row r="440" s="13" customFormat="1">
      <c r="A440" s="13"/>
      <c r="B440" s="250"/>
      <c r="C440" s="251"/>
      <c r="D440" s="252" t="s">
        <v>150</v>
      </c>
      <c r="E440" s="253" t="s">
        <v>1</v>
      </c>
      <c r="F440" s="254" t="s">
        <v>534</v>
      </c>
      <c r="G440" s="251"/>
      <c r="H440" s="255">
        <v>3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150</v>
      </c>
      <c r="AU440" s="261" t="s">
        <v>148</v>
      </c>
      <c r="AV440" s="13" t="s">
        <v>148</v>
      </c>
      <c r="AW440" s="13" t="s">
        <v>34</v>
      </c>
      <c r="AX440" s="13" t="s">
        <v>78</v>
      </c>
      <c r="AY440" s="261" t="s">
        <v>142</v>
      </c>
    </row>
    <row r="441" s="14" customFormat="1">
      <c r="A441" s="14"/>
      <c r="B441" s="262"/>
      <c r="C441" s="263"/>
      <c r="D441" s="252" t="s">
        <v>150</v>
      </c>
      <c r="E441" s="264" t="s">
        <v>1</v>
      </c>
      <c r="F441" s="265" t="s">
        <v>157</v>
      </c>
      <c r="G441" s="263"/>
      <c r="H441" s="266">
        <v>5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2" t="s">
        <v>150</v>
      </c>
      <c r="AU441" s="272" t="s">
        <v>148</v>
      </c>
      <c r="AV441" s="14" t="s">
        <v>147</v>
      </c>
      <c r="AW441" s="14" t="s">
        <v>34</v>
      </c>
      <c r="AX441" s="14" t="s">
        <v>86</v>
      </c>
      <c r="AY441" s="272" t="s">
        <v>142</v>
      </c>
    </row>
    <row r="442" s="2" customFormat="1" ht="21.75" customHeight="1">
      <c r="A442" s="39"/>
      <c r="B442" s="40"/>
      <c r="C442" s="294" t="s">
        <v>535</v>
      </c>
      <c r="D442" s="294" t="s">
        <v>345</v>
      </c>
      <c r="E442" s="295" t="s">
        <v>536</v>
      </c>
      <c r="F442" s="296" t="s">
        <v>537</v>
      </c>
      <c r="G442" s="297" t="s">
        <v>388</v>
      </c>
      <c r="H442" s="298">
        <v>3</v>
      </c>
      <c r="I442" s="299"/>
      <c r="J442" s="300">
        <f>ROUND(I442*H442,2)</f>
        <v>0</v>
      </c>
      <c r="K442" s="301"/>
      <c r="L442" s="302"/>
      <c r="M442" s="303" t="s">
        <v>1</v>
      </c>
      <c r="N442" s="304" t="s">
        <v>44</v>
      </c>
      <c r="O442" s="92"/>
      <c r="P442" s="246">
        <f>O442*H442</f>
        <v>0</v>
      </c>
      <c r="Q442" s="246">
        <v>0.02</v>
      </c>
      <c r="R442" s="246">
        <f>Q442*H442</f>
        <v>0.059999999999999998</v>
      </c>
      <c r="S442" s="246">
        <v>0</v>
      </c>
      <c r="T442" s="24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8" t="s">
        <v>344</v>
      </c>
      <c r="AT442" s="248" t="s">
        <v>345</v>
      </c>
      <c r="AU442" s="248" t="s">
        <v>148</v>
      </c>
      <c r="AY442" s="18" t="s">
        <v>142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8" t="s">
        <v>148</v>
      </c>
      <c r="BK442" s="249">
        <f>ROUND(I442*H442,2)</f>
        <v>0</v>
      </c>
      <c r="BL442" s="18" t="s">
        <v>241</v>
      </c>
      <c r="BM442" s="248" t="s">
        <v>538</v>
      </c>
    </row>
    <row r="443" s="13" customFormat="1">
      <c r="A443" s="13"/>
      <c r="B443" s="250"/>
      <c r="C443" s="251"/>
      <c r="D443" s="252" t="s">
        <v>150</v>
      </c>
      <c r="E443" s="253" t="s">
        <v>1</v>
      </c>
      <c r="F443" s="254" t="s">
        <v>534</v>
      </c>
      <c r="G443" s="251"/>
      <c r="H443" s="255">
        <v>3</v>
      </c>
      <c r="I443" s="256"/>
      <c r="J443" s="251"/>
      <c r="K443" s="251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150</v>
      </c>
      <c r="AU443" s="261" t="s">
        <v>148</v>
      </c>
      <c r="AV443" s="13" t="s">
        <v>148</v>
      </c>
      <c r="AW443" s="13" t="s">
        <v>34</v>
      </c>
      <c r="AX443" s="13" t="s">
        <v>86</v>
      </c>
      <c r="AY443" s="261" t="s">
        <v>142</v>
      </c>
    </row>
    <row r="444" s="2" customFormat="1" ht="21.75" customHeight="1">
      <c r="A444" s="39"/>
      <c r="B444" s="40"/>
      <c r="C444" s="294" t="s">
        <v>539</v>
      </c>
      <c r="D444" s="294" t="s">
        <v>345</v>
      </c>
      <c r="E444" s="295" t="s">
        <v>540</v>
      </c>
      <c r="F444" s="296" t="s">
        <v>541</v>
      </c>
      <c r="G444" s="297" t="s">
        <v>388</v>
      </c>
      <c r="H444" s="298">
        <v>2</v>
      </c>
      <c r="I444" s="299"/>
      <c r="J444" s="300">
        <f>ROUND(I444*H444,2)</f>
        <v>0</v>
      </c>
      <c r="K444" s="301"/>
      <c r="L444" s="302"/>
      <c r="M444" s="303" t="s">
        <v>1</v>
      </c>
      <c r="N444" s="304" t="s">
        <v>44</v>
      </c>
      <c r="O444" s="92"/>
      <c r="P444" s="246">
        <f>O444*H444</f>
        <v>0</v>
      </c>
      <c r="Q444" s="246">
        <v>0.012999999999999999</v>
      </c>
      <c r="R444" s="246">
        <f>Q444*H444</f>
        <v>0.025999999999999999</v>
      </c>
      <c r="S444" s="246">
        <v>0</v>
      </c>
      <c r="T444" s="24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8" t="s">
        <v>344</v>
      </c>
      <c r="AT444" s="248" t="s">
        <v>345</v>
      </c>
      <c r="AU444" s="248" t="s">
        <v>148</v>
      </c>
      <c r="AY444" s="18" t="s">
        <v>142</v>
      </c>
      <c r="BE444" s="249">
        <f>IF(N444="základní",J444,0)</f>
        <v>0</v>
      </c>
      <c r="BF444" s="249">
        <f>IF(N444="snížená",J444,0)</f>
        <v>0</v>
      </c>
      <c r="BG444" s="249">
        <f>IF(N444="zákl. přenesená",J444,0)</f>
        <v>0</v>
      </c>
      <c r="BH444" s="249">
        <f>IF(N444="sníž. přenesená",J444,0)</f>
        <v>0</v>
      </c>
      <c r="BI444" s="249">
        <f>IF(N444="nulová",J444,0)</f>
        <v>0</v>
      </c>
      <c r="BJ444" s="18" t="s">
        <v>148</v>
      </c>
      <c r="BK444" s="249">
        <f>ROUND(I444*H444,2)</f>
        <v>0</v>
      </c>
      <c r="BL444" s="18" t="s">
        <v>241</v>
      </c>
      <c r="BM444" s="248" t="s">
        <v>542</v>
      </c>
    </row>
    <row r="445" s="13" customFormat="1">
      <c r="A445" s="13"/>
      <c r="B445" s="250"/>
      <c r="C445" s="251"/>
      <c r="D445" s="252" t="s">
        <v>150</v>
      </c>
      <c r="E445" s="253" t="s">
        <v>1</v>
      </c>
      <c r="F445" s="254" t="s">
        <v>533</v>
      </c>
      <c r="G445" s="251"/>
      <c r="H445" s="255">
        <v>2</v>
      </c>
      <c r="I445" s="256"/>
      <c r="J445" s="251"/>
      <c r="K445" s="251"/>
      <c r="L445" s="257"/>
      <c r="M445" s="258"/>
      <c r="N445" s="259"/>
      <c r="O445" s="259"/>
      <c r="P445" s="259"/>
      <c r="Q445" s="259"/>
      <c r="R445" s="259"/>
      <c r="S445" s="259"/>
      <c r="T445" s="26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1" t="s">
        <v>150</v>
      </c>
      <c r="AU445" s="261" t="s">
        <v>148</v>
      </c>
      <c r="AV445" s="13" t="s">
        <v>148</v>
      </c>
      <c r="AW445" s="13" t="s">
        <v>34</v>
      </c>
      <c r="AX445" s="13" t="s">
        <v>86</v>
      </c>
      <c r="AY445" s="261" t="s">
        <v>142</v>
      </c>
    </row>
    <row r="446" s="2" customFormat="1" ht="16.5" customHeight="1">
      <c r="A446" s="39"/>
      <c r="B446" s="40"/>
      <c r="C446" s="236" t="s">
        <v>543</v>
      </c>
      <c r="D446" s="236" t="s">
        <v>144</v>
      </c>
      <c r="E446" s="237" t="s">
        <v>544</v>
      </c>
      <c r="F446" s="238" t="s">
        <v>545</v>
      </c>
      <c r="G446" s="239" t="s">
        <v>388</v>
      </c>
      <c r="H446" s="240">
        <v>5</v>
      </c>
      <c r="I446" s="241"/>
      <c r="J446" s="242">
        <f>ROUND(I446*H446,2)</f>
        <v>0</v>
      </c>
      <c r="K446" s="243"/>
      <c r="L446" s="45"/>
      <c r="M446" s="244" t="s">
        <v>1</v>
      </c>
      <c r="N446" s="245" t="s">
        <v>44</v>
      </c>
      <c r="O446" s="92"/>
      <c r="P446" s="246">
        <f>O446*H446</f>
        <v>0</v>
      </c>
      <c r="Q446" s="246">
        <v>0</v>
      </c>
      <c r="R446" s="246">
        <f>Q446*H446</f>
        <v>0</v>
      </c>
      <c r="S446" s="246">
        <v>0</v>
      </c>
      <c r="T446" s="24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8" t="s">
        <v>241</v>
      </c>
      <c r="AT446" s="248" t="s">
        <v>144</v>
      </c>
      <c r="AU446" s="248" t="s">
        <v>148</v>
      </c>
      <c r="AY446" s="18" t="s">
        <v>142</v>
      </c>
      <c r="BE446" s="249">
        <f>IF(N446="základní",J446,0)</f>
        <v>0</v>
      </c>
      <c r="BF446" s="249">
        <f>IF(N446="snížená",J446,0)</f>
        <v>0</v>
      </c>
      <c r="BG446" s="249">
        <f>IF(N446="zákl. přenesená",J446,0)</f>
        <v>0</v>
      </c>
      <c r="BH446" s="249">
        <f>IF(N446="sníž. přenesená",J446,0)</f>
        <v>0</v>
      </c>
      <c r="BI446" s="249">
        <f>IF(N446="nulová",J446,0)</f>
        <v>0</v>
      </c>
      <c r="BJ446" s="18" t="s">
        <v>148</v>
      </c>
      <c r="BK446" s="249">
        <f>ROUND(I446*H446,2)</f>
        <v>0</v>
      </c>
      <c r="BL446" s="18" t="s">
        <v>241</v>
      </c>
      <c r="BM446" s="248" t="s">
        <v>546</v>
      </c>
    </row>
    <row r="447" s="13" customFormat="1">
      <c r="A447" s="13"/>
      <c r="B447" s="250"/>
      <c r="C447" s="251"/>
      <c r="D447" s="252" t="s">
        <v>150</v>
      </c>
      <c r="E447" s="253" t="s">
        <v>1</v>
      </c>
      <c r="F447" s="254" t="s">
        <v>533</v>
      </c>
      <c r="G447" s="251"/>
      <c r="H447" s="255">
        <v>2</v>
      </c>
      <c r="I447" s="256"/>
      <c r="J447" s="251"/>
      <c r="K447" s="251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150</v>
      </c>
      <c r="AU447" s="261" t="s">
        <v>148</v>
      </c>
      <c r="AV447" s="13" t="s">
        <v>148</v>
      </c>
      <c r="AW447" s="13" t="s">
        <v>34</v>
      </c>
      <c r="AX447" s="13" t="s">
        <v>78</v>
      </c>
      <c r="AY447" s="261" t="s">
        <v>142</v>
      </c>
    </row>
    <row r="448" s="13" customFormat="1">
      <c r="A448" s="13"/>
      <c r="B448" s="250"/>
      <c r="C448" s="251"/>
      <c r="D448" s="252" t="s">
        <v>150</v>
      </c>
      <c r="E448" s="253" t="s">
        <v>1</v>
      </c>
      <c r="F448" s="254" t="s">
        <v>534</v>
      </c>
      <c r="G448" s="251"/>
      <c r="H448" s="255">
        <v>3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150</v>
      </c>
      <c r="AU448" s="261" t="s">
        <v>148</v>
      </c>
      <c r="AV448" s="13" t="s">
        <v>148</v>
      </c>
      <c r="AW448" s="13" t="s">
        <v>34</v>
      </c>
      <c r="AX448" s="13" t="s">
        <v>78</v>
      </c>
      <c r="AY448" s="261" t="s">
        <v>142</v>
      </c>
    </row>
    <row r="449" s="14" customFormat="1">
      <c r="A449" s="14"/>
      <c r="B449" s="262"/>
      <c r="C449" s="263"/>
      <c r="D449" s="252" t="s">
        <v>150</v>
      </c>
      <c r="E449" s="264" t="s">
        <v>1</v>
      </c>
      <c r="F449" s="265" t="s">
        <v>157</v>
      </c>
      <c r="G449" s="263"/>
      <c r="H449" s="266">
        <v>5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2" t="s">
        <v>150</v>
      </c>
      <c r="AU449" s="272" t="s">
        <v>148</v>
      </c>
      <c r="AV449" s="14" t="s">
        <v>147</v>
      </c>
      <c r="AW449" s="14" t="s">
        <v>34</v>
      </c>
      <c r="AX449" s="14" t="s">
        <v>86</v>
      </c>
      <c r="AY449" s="272" t="s">
        <v>142</v>
      </c>
    </row>
    <row r="450" s="2" customFormat="1" ht="21.75" customHeight="1">
      <c r="A450" s="39"/>
      <c r="B450" s="40"/>
      <c r="C450" s="294" t="s">
        <v>547</v>
      </c>
      <c r="D450" s="294" t="s">
        <v>345</v>
      </c>
      <c r="E450" s="295" t="s">
        <v>548</v>
      </c>
      <c r="F450" s="296" t="s">
        <v>549</v>
      </c>
      <c r="G450" s="297" t="s">
        <v>388</v>
      </c>
      <c r="H450" s="298">
        <v>5</v>
      </c>
      <c r="I450" s="299"/>
      <c r="J450" s="300">
        <f>ROUND(I450*H450,2)</f>
        <v>0</v>
      </c>
      <c r="K450" s="301"/>
      <c r="L450" s="302"/>
      <c r="M450" s="303" t="s">
        <v>1</v>
      </c>
      <c r="N450" s="304" t="s">
        <v>44</v>
      </c>
      <c r="O450" s="92"/>
      <c r="P450" s="246">
        <f>O450*H450</f>
        <v>0</v>
      </c>
      <c r="Q450" s="246">
        <v>0.0011999999999999999</v>
      </c>
      <c r="R450" s="246">
        <f>Q450*H450</f>
        <v>0.0059999999999999993</v>
      </c>
      <c r="S450" s="246">
        <v>0</v>
      </c>
      <c r="T450" s="24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8" t="s">
        <v>344</v>
      </c>
      <c r="AT450" s="248" t="s">
        <v>345</v>
      </c>
      <c r="AU450" s="248" t="s">
        <v>148</v>
      </c>
      <c r="AY450" s="18" t="s">
        <v>142</v>
      </c>
      <c r="BE450" s="249">
        <f>IF(N450="základní",J450,0)</f>
        <v>0</v>
      </c>
      <c r="BF450" s="249">
        <f>IF(N450="snížená",J450,0)</f>
        <v>0</v>
      </c>
      <c r="BG450" s="249">
        <f>IF(N450="zákl. přenesená",J450,0)</f>
        <v>0</v>
      </c>
      <c r="BH450" s="249">
        <f>IF(N450="sníž. přenesená",J450,0)</f>
        <v>0</v>
      </c>
      <c r="BI450" s="249">
        <f>IF(N450="nulová",J450,0)</f>
        <v>0</v>
      </c>
      <c r="BJ450" s="18" t="s">
        <v>148</v>
      </c>
      <c r="BK450" s="249">
        <f>ROUND(I450*H450,2)</f>
        <v>0</v>
      </c>
      <c r="BL450" s="18" t="s">
        <v>241</v>
      </c>
      <c r="BM450" s="248" t="s">
        <v>550</v>
      </c>
    </row>
    <row r="451" s="13" customFormat="1">
      <c r="A451" s="13"/>
      <c r="B451" s="250"/>
      <c r="C451" s="251"/>
      <c r="D451" s="252" t="s">
        <v>150</v>
      </c>
      <c r="E451" s="253" t="s">
        <v>1</v>
      </c>
      <c r="F451" s="254" t="s">
        <v>533</v>
      </c>
      <c r="G451" s="251"/>
      <c r="H451" s="255">
        <v>2</v>
      </c>
      <c r="I451" s="256"/>
      <c r="J451" s="251"/>
      <c r="K451" s="251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150</v>
      </c>
      <c r="AU451" s="261" t="s">
        <v>148</v>
      </c>
      <c r="AV451" s="13" t="s">
        <v>148</v>
      </c>
      <c r="AW451" s="13" t="s">
        <v>34</v>
      </c>
      <c r="AX451" s="13" t="s">
        <v>78</v>
      </c>
      <c r="AY451" s="261" t="s">
        <v>142</v>
      </c>
    </row>
    <row r="452" s="13" customFormat="1">
      <c r="A452" s="13"/>
      <c r="B452" s="250"/>
      <c r="C452" s="251"/>
      <c r="D452" s="252" t="s">
        <v>150</v>
      </c>
      <c r="E452" s="253" t="s">
        <v>1</v>
      </c>
      <c r="F452" s="254" t="s">
        <v>534</v>
      </c>
      <c r="G452" s="251"/>
      <c r="H452" s="255">
        <v>3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150</v>
      </c>
      <c r="AU452" s="261" t="s">
        <v>148</v>
      </c>
      <c r="AV452" s="13" t="s">
        <v>148</v>
      </c>
      <c r="AW452" s="13" t="s">
        <v>34</v>
      </c>
      <c r="AX452" s="13" t="s">
        <v>78</v>
      </c>
      <c r="AY452" s="261" t="s">
        <v>142</v>
      </c>
    </row>
    <row r="453" s="14" customFormat="1">
      <c r="A453" s="14"/>
      <c r="B453" s="262"/>
      <c r="C453" s="263"/>
      <c r="D453" s="252" t="s">
        <v>150</v>
      </c>
      <c r="E453" s="264" t="s">
        <v>1</v>
      </c>
      <c r="F453" s="265" t="s">
        <v>157</v>
      </c>
      <c r="G453" s="263"/>
      <c r="H453" s="266">
        <v>5</v>
      </c>
      <c r="I453" s="267"/>
      <c r="J453" s="263"/>
      <c r="K453" s="263"/>
      <c r="L453" s="268"/>
      <c r="M453" s="269"/>
      <c r="N453" s="270"/>
      <c r="O453" s="270"/>
      <c r="P453" s="270"/>
      <c r="Q453" s="270"/>
      <c r="R453" s="270"/>
      <c r="S453" s="270"/>
      <c r="T453" s="27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2" t="s">
        <v>150</v>
      </c>
      <c r="AU453" s="272" t="s">
        <v>148</v>
      </c>
      <c r="AV453" s="14" t="s">
        <v>147</v>
      </c>
      <c r="AW453" s="14" t="s">
        <v>34</v>
      </c>
      <c r="AX453" s="14" t="s">
        <v>86</v>
      </c>
      <c r="AY453" s="272" t="s">
        <v>142</v>
      </c>
    </row>
    <row r="454" s="2" customFormat="1" ht="21.75" customHeight="1">
      <c r="A454" s="39"/>
      <c r="B454" s="40"/>
      <c r="C454" s="236" t="s">
        <v>551</v>
      </c>
      <c r="D454" s="236" t="s">
        <v>144</v>
      </c>
      <c r="E454" s="237" t="s">
        <v>552</v>
      </c>
      <c r="F454" s="238" t="s">
        <v>553</v>
      </c>
      <c r="G454" s="239" t="s">
        <v>388</v>
      </c>
      <c r="H454" s="240">
        <v>5</v>
      </c>
      <c r="I454" s="241"/>
      <c r="J454" s="242">
        <f>ROUND(I454*H454,2)</f>
        <v>0</v>
      </c>
      <c r="K454" s="243"/>
      <c r="L454" s="45"/>
      <c r="M454" s="244" t="s">
        <v>1</v>
      </c>
      <c r="N454" s="245" t="s">
        <v>44</v>
      </c>
      <c r="O454" s="92"/>
      <c r="P454" s="246">
        <f>O454*H454</f>
        <v>0</v>
      </c>
      <c r="Q454" s="246">
        <v>0.00046999999999999999</v>
      </c>
      <c r="R454" s="246">
        <f>Q454*H454</f>
        <v>0.0023500000000000001</v>
      </c>
      <c r="S454" s="246">
        <v>0</v>
      </c>
      <c r="T454" s="24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8" t="s">
        <v>241</v>
      </c>
      <c r="AT454" s="248" t="s">
        <v>144</v>
      </c>
      <c r="AU454" s="248" t="s">
        <v>148</v>
      </c>
      <c r="AY454" s="18" t="s">
        <v>142</v>
      </c>
      <c r="BE454" s="249">
        <f>IF(N454="základní",J454,0)</f>
        <v>0</v>
      </c>
      <c r="BF454" s="249">
        <f>IF(N454="snížená",J454,0)</f>
        <v>0</v>
      </c>
      <c r="BG454" s="249">
        <f>IF(N454="zákl. přenesená",J454,0)</f>
        <v>0</v>
      </c>
      <c r="BH454" s="249">
        <f>IF(N454="sníž. přenesená",J454,0)</f>
        <v>0</v>
      </c>
      <c r="BI454" s="249">
        <f>IF(N454="nulová",J454,0)</f>
        <v>0</v>
      </c>
      <c r="BJ454" s="18" t="s">
        <v>148</v>
      </c>
      <c r="BK454" s="249">
        <f>ROUND(I454*H454,2)</f>
        <v>0</v>
      </c>
      <c r="BL454" s="18" t="s">
        <v>241</v>
      </c>
      <c r="BM454" s="248" t="s">
        <v>554</v>
      </c>
    </row>
    <row r="455" s="13" customFormat="1">
      <c r="A455" s="13"/>
      <c r="B455" s="250"/>
      <c r="C455" s="251"/>
      <c r="D455" s="252" t="s">
        <v>150</v>
      </c>
      <c r="E455" s="253" t="s">
        <v>1</v>
      </c>
      <c r="F455" s="254" t="s">
        <v>533</v>
      </c>
      <c r="G455" s="251"/>
      <c r="H455" s="255">
        <v>2</v>
      </c>
      <c r="I455" s="256"/>
      <c r="J455" s="251"/>
      <c r="K455" s="251"/>
      <c r="L455" s="257"/>
      <c r="M455" s="258"/>
      <c r="N455" s="259"/>
      <c r="O455" s="259"/>
      <c r="P455" s="259"/>
      <c r="Q455" s="259"/>
      <c r="R455" s="259"/>
      <c r="S455" s="259"/>
      <c r="T455" s="26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1" t="s">
        <v>150</v>
      </c>
      <c r="AU455" s="261" t="s">
        <v>148</v>
      </c>
      <c r="AV455" s="13" t="s">
        <v>148</v>
      </c>
      <c r="AW455" s="13" t="s">
        <v>34</v>
      </c>
      <c r="AX455" s="13" t="s">
        <v>78</v>
      </c>
      <c r="AY455" s="261" t="s">
        <v>142</v>
      </c>
    </row>
    <row r="456" s="13" customFormat="1">
      <c r="A456" s="13"/>
      <c r="B456" s="250"/>
      <c r="C456" s="251"/>
      <c r="D456" s="252" t="s">
        <v>150</v>
      </c>
      <c r="E456" s="253" t="s">
        <v>1</v>
      </c>
      <c r="F456" s="254" t="s">
        <v>534</v>
      </c>
      <c r="G456" s="251"/>
      <c r="H456" s="255">
        <v>3</v>
      </c>
      <c r="I456" s="256"/>
      <c r="J456" s="251"/>
      <c r="K456" s="251"/>
      <c r="L456" s="257"/>
      <c r="M456" s="258"/>
      <c r="N456" s="259"/>
      <c r="O456" s="259"/>
      <c r="P456" s="259"/>
      <c r="Q456" s="259"/>
      <c r="R456" s="259"/>
      <c r="S456" s="259"/>
      <c r="T456" s="26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1" t="s">
        <v>150</v>
      </c>
      <c r="AU456" s="261" t="s">
        <v>148</v>
      </c>
      <c r="AV456" s="13" t="s">
        <v>148</v>
      </c>
      <c r="AW456" s="13" t="s">
        <v>34</v>
      </c>
      <c r="AX456" s="13" t="s">
        <v>78</v>
      </c>
      <c r="AY456" s="261" t="s">
        <v>142</v>
      </c>
    </row>
    <row r="457" s="14" customFormat="1">
      <c r="A457" s="14"/>
      <c r="B457" s="262"/>
      <c r="C457" s="263"/>
      <c r="D457" s="252" t="s">
        <v>150</v>
      </c>
      <c r="E457" s="264" t="s">
        <v>1</v>
      </c>
      <c r="F457" s="265" t="s">
        <v>157</v>
      </c>
      <c r="G457" s="263"/>
      <c r="H457" s="266">
        <v>5</v>
      </c>
      <c r="I457" s="267"/>
      <c r="J457" s="263"/>
      <c r="K457" s="263"/>
      <c r="L457" s="268"/>
      <c r="M457" s="269"/>
      <c r="N457" s="270"/>
      <c r="O457" s="270"/>
      <c r="P457" s="270"/>
      <c r="Q457" s="270"/>
      <c r="R457" s="270"/>
      <c r="S457" s="270"/>
      <c r="T457" s="27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2" t="s">
        <v>150</v>
      </c>
      <c r="AU457" s="272" t="s">
        <v>148</v>
      </c>
      <c r="AV457" s="14" t="s">
        <v>147</v>
      </c>
      <c r="AW457" s="14" t="s">
        <v>34</v>
      </c>
      <c r="AX457" s="14" t="s">
        <v>86</v>
      </c>
      <c r="AY457" s="272" t="s">
        <v>142</v>
      </c>
    </row>
    <row r="458" s="2" customFormat="1" ht="21.75" customHeight="1">
      <c r="A458" s="39"/>
      <c r="B458" s="40"/>
      <c r="C458" s="294" t="s">
        <v>555</v>
      </c>
      <c r="D458" s="294" t="s">
        <v>345</v>
      </c>
      <c r="E458" s="295" t="s">
        <v>556</v>
      </c>
      <c r="F458" s="296" t="s">
        <v>557</v>
      </c>
      <c r="G458" s="297" t="s">
        <v>388</v>
      </c>
      <c r="H458" s="298">
        <v>5</v>
      </c>
      <c r="I458" s="299"/>
      <c r="J458" s="300">
        <f>ROUND(I458*H458,2)</f>
        <v>0</v>
      </c>
      <c r="K458" s="301"/>
      <c r="L458" s="302"/>
      <c r="M458" s="303" t="s">
        <v>1</v>
      </c>
      <c r="N458" s="304" t="s">
        <v>44</v>
      </c>
      <c r="O458" s="92"/>
      <c r="P458" s="246">
        <f>O458*H458</f>
        <v>0</v>
      </c>
      <c r="Q458" s="246">
        <v>0.016</v>
      </c>
      <c r="R458" s="246">
        <f>Q458*H458</f>
        <v>0.080000000000000002</v>
      </c>
      <c r="S458" s="246">
        <v>0</v>
      </c>
      <c r="T458" s="24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8" t="s">
        <v>344</v>
      </c>
      <c r="AT458" s="248" t="s">
        <v>345</v>
      </c>
      <c r="AU458" s="248" t="s">
        <v>148</v>
      </c>
      <c r="AY458" s="18" t="s">
        <v>142</v>
      </c>
      <c r="BE458" s="249">
        <f>IF(N458="základní",J458,0)</f>
        <v>0</v>
      </c>
      <c r="BF458" s="249">
        <f>IF(N458="snížená",J458,0)</f>
        <v>0</v>
      </c>
      <c r="BG458" s="249">
        <f>IF(N458="zákl. přenesená",J458,0)</f>
        <v>0</v>
      </c>
      <c r="BH458" s="249">
        <f>IF(N458="sníž. přenesená",J458,0)</f>
        <v>0</v>
      </c>
      <c r="BI458" s="249">
        <f>IF(N458="nulová",J458,0)</f>
        <v>0</v>
      </c>
      <c r="BJ458" s="18" t="s">
        <v>148</v>
      </c>
      <c r="BK458" s="249">
        <f>ROUND(I458*H458,2)</f>
        <v>0</v>
      </c>
      <c r="BL458" s="18" t="s">
        <v>241</v>
      </c>
      <c r="BM458" s="248" t="s">
        <v>558</v>
      </c>
    </row>
    <row r="459" s="13" customFormat="1">
      <c r="A459" s="13"/>
      <c r="B459" s="250"/>
      <c r="C459" s="251"/>
      <c r="D459" s="252" t="s">
        <v>150</v>
      </c>
      <c r="E459" s="253" t="s">
        <v>1</v>
      </c>
      <c r="F459" s="254" t="s">
        <v>533</v>
      </c>
      <c r="G459" s="251"/>
      <c r="H459" s="255">
        <v>2</v>
      </c>
      <c r="I459" s="256"/>
      <c r="J459" s="251"/>
      <c r="K459" s="251"/>
      <c r="L459" s="257"/>
      <c r="M459" s="258"/>
      <c r="N459" s="259"/>
      <c r="O459" s="259"/>
      <c r="P459" s="259"/>
      <c r="Q459" s="259"/>
      <c r="R459" s="259"/>
      <c r="S459" s="259"/>
      <c r="T459" s="26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1" t="s">
        <v>150</v>
      </c>
      <c r="AU459" s="261" t="s">
        <v>148</v>
      </c>
      <c r="AV459" s="13" t="s">
        <v>148</v>
      </c>
      <c r="AW459" s="13" t="s">
        <v>34</v>
      </c>
      <c r="AX459" s="13" t="s">
        <v>78</v>
      </c>
      <c r="AY459" s="261" t="s">
        <v>142</v>
      </c>
    </row>
    <row r="460" s="13" customFormat="1">
      <c r="A460" s="13"/>
      <c r="B460" s="250"/>
      <c r="C460" s="251"/>
      <c r="D460" s="252" t="s">
        <v>150</v>
      </c>
      <c r="E460" s="253" t="s">
        <v>1</v>
      </c>
      <c r="F460" s="254" t="s">
        <v>534</v>
      </c>
      <c r="G460" s="251"/>
      <c r="H460" s="255">
        <v>3</v>
      </c>
      <c r="I460" s="256"/>
      <c r="J460" s="251"/>
      <c r="K460" s="251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150</v>
      </c>
      <c r="AU460" s="261" t="s">
        <v>148</v>
      </c>
      <c r="AV460" s="13" t="s">
        <v>148</v>
      </c>
      <c r="AW460" s="13" t="s">
        <v>34</v>
      </c>
      <c r="AX460" s="13" t="s">
        <v>78</v>
      </c>
      <c r="AY460" s="261" t="s">
        <v>142</v>
      </c>
    </row>
    <row r="461" s="14" customFormat="1">
      <c r="A461" s="14"/>
      <c r="B461" s="262"/>
      <c r="C461" s="263"/>
      <c r="D461" s="252" t="s">
        <v>150</v>
      </c>
      <c r="E461" s="264" t="s">
        <v>1</v>
      </c>
      <c r="F461" s="265" t="s">
        <v>157</v>
      </c>
      <c r="G461" s="263"/>
      <c r="H461" s="266">
        <v>5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2" t="s">
        <v>150</v>
      </c>
      <c r="AU461" s="272" t="s">
        <v>148</v>
      </c>
      <c r="AV461" s="14" t="s">
        <v>147</v>
      </c>
      <c r="AW461" s="14" t="s">
        <v>34</v>
      </c>
      <c r="AX461" s="14" t="s">
        <v>86</v>
      </c>
      <c r="AY461" s="272" t="s">
        <v>142</v>
      </c>
    </row>
    <row r="462" s="2" customFormat="1" ht="21.75" customHeight="1">
      <c r="A462" s="39"/>
      <c r="B462" s="40"/>
      <c r="C462" s="236" t="s">
        <v>559</v>
      </c>
      <c r="D462" s="236" t="s">
        <v>144</v>
      </c>
      <c r="E462" s="237" t="s">
        <v>560</v>
      </c>
      <c r="F462" s="238" t="s">
        <v>561</v>
      </c>
      <c r="G462" s="239" t="s">
        <v>388</v>
      </c>
      <c r="H462" s="240">
        <v>1</v>
      </c>
      <c r="I462" s="241"/>
      <c r="J462" s="242">
        <f>ROUND(I462*H462,2)</f>
        <v>0</v>
      </c>
      <c r="K462" s="243"/>
      <c r="L462" s="45"/>
      <c r="M462" s="244" t="s">
        <v>1</v>
      </c>
      <c r="N462" s="245" t="s">
        <v>44</v>
      </c>
      <c r="O462" s="92"/>
      <c r="P462" s="246">
        <f>O462*H462</f>
        <v>0</v>
      </c>
      <c r="Q462" s="246">
        <v>0</v>
      </c>
      <c r="R462" s="246">
        <f>Q462*H462</f>
        <v>0</v>
      </c>
      <c r="S462" s="246">
        <v>0</v>
      </c>
      <c r="T462" s="24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8" t="s">
        <v>241</v>
      </c>
      <c r="AT462" s="248" t="s">
        <v>144</v>
      </c>
      <c r="AU462" s="248" t="s">
        <v>148</v>
      </c>
      <c r="AY462" s="18" t="s">
        <v>142</v>
      </c>
      <c r="BE462" s="249">
        <f>IF(N462="základní",J462,0)</f>
        <v>0</v>
      </c>
      <c r="BF462" s="249">
        <f>IF(N462="snížená",J462,0)</f>
        <v>0</v>
      </c>
      <c r="BG462" s="249">
        <f>IF(N462="zákl. přenesená",J462,0)</f>
        <v>0</v>
      </c>
      <c r="BH462" s="249">
        <f>IF(N462="sníž. přenesená",J462,0)</f>
        <v>0</v>
      </c>
      <c r="BI462" s="249">
        <f>IF(N462="nulová",J462,0)</f>
        <v>0</v>
      </c>
      <c r="BJ462" s="18" t="s">
        <v>148</v>
      </c>
      <c r="BK462" s="249">
        <f>ROUND(I462*H462,2)</f>
        <v>0</v>
      </c>
      <c r="BL462" s="18" t="s">
        <v>241</v>
      </c>
      <c r="BM462" s="248" t="s">
        <v>562</v>
      </c>
    </row>
    <row r="463" s="13" customFormat="1">
      <c r="A463" s="13"/>
      <c r="B463" s="250"/>
      <c r="C463" s="251"/>
      <c r="D463" s="252" t="s">
        <v>150</v>
      </c>
      <c r="E463" s="253" t="s">
        <v>1</v>
      </c>
      <c r="F463" s="254" t="s">
        <v>563</v>
      </c>
      <c r="G463" s="251"/>
      <c r="H463" s="255">
        <v>1</v>
      </c>
      <c r="I463" s="256"/>
      <c r="J463" s="251"/>
      <c r="K463" s="251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150</v>
      </c>
      <c r="AU463" s="261" t="s">
        <v>148</v>
      </c>
      <c r="AV463" s="13" t="s">
        <v>148</v>
      </c>
      <c r="AW463" s="13" t="s">
        <v>34</v>
      </c>
      <c r="AX463" s="13" t="s">
        <v>86</v>
      </c>
      <c r="AY463" s="261" t="s">
        <v>142</v>
      </c>
    </row>
    <row r="464" s="2" customFormat="1" ht="21.75" customHeight="1">
      <c r="A464" s="39"/>
      <c r="B464" s="40"/>
      <c r="C464" s="294" t="s">
        <v>564</v>
      </c>
      <c r="D464" s="294" t="s">
        <v>345</v>
      </c>
      <c r="E464" s="295" t="s">
        <v>565</v>
      </c>
      <c r="F464" s="296" t="s">
        <v>566</v>
      </c>
      <c r="G464" s="297" t="s">
        <v>388</v>
      </c>
      <c r="H464" s="298">
        <v>1</v>
      </c>
      <c r="I464" s="299"/>
      <c r="J464" s="300">
        <f>ROUND(I464*H464,2)</f>
        <v>0</v>
      </c>
      <c r="K464" s="301"/>
      <c r="L464" s="302"/>
      <c r="M464" s="303" t="s">
        <v>1</v>
      </c>
      <c r="N464" s="304" t="s">
        <v>44</v>
      </c>
      <c r="O464" s="92"/>
      <c r="P464" s="246">
        <f>O464*H464</f>
        <v>0</v>
      </c>
      <c r="Q464" s="246">
        <v>0.00123</v>
      </c>
      <c r="R464" s="246">
        <f>Q464*H464</f>
        <v>0.00123</v>
      </c>
      <c r="S464" s="246">
        <v>0</v>
      </c>
      <c r="T464" s="24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8" t="s">
        <v>344</v>
      </c>
      <c r="AT464" s="248" t="s">
        <v>345</v>
      </c>
      <c r="AU464" s="248" t="s">
        <v>148</v>
      </c>
      <c r="AY464" s="18" t="s">
        <v>142</v>
      </c>
      <c r="BE464" s="249">
        <f>IF(N464="základní",J464,0)</f>
        <v>0</v>
      </c>
      <c r="BF464" s="249">
        <f>IF(N464="snížená",J464,0)</f>
        <v>0</v>
      </c>
      <c r="BG464" s="249">
        <f>IF(N464="zákl. přenesená",J464,0)</f>
        <v>0</v>
      </c>
      <c r="BH464" s="249">
        <f>IF(N464="sníž. přenesená",J464,0)</f>
        <v>0</v>
      </c>
      <c r="BI464" s="249">
        <f>IF(N464="nulová",J464,0)</f>
        <v>0</v>
      </c>
      <c r="BJ464" s="18" t="s">
        <v>148</v>
      </c>
      <c r="BK464" s="249">
        <f>ROUND(I464*H464,2)</f>
        <v>0</v>
      </c>
      <c r="BL464" s="18" t="s">
        <v>241</v>
      </c>
      <c r="BM464" s="248" t="s">
        <v>567</v>
      </c>
    </row>
    <row r="465" s="13" customFormat="1">
      <c r="A465" s="13"/>
      <c r="B465" s="250"/>
      <c r="C465" s="251"/>
      <c r="D465" s="252" t="s">
        <v>150</v>
      </c>
      <c r="E465" s="253" t="s">
        <v>1</v>
      </c>
      <c r="F465" s="254" t="s">
        <v>563</v>
      </c>
      <c r="G465" s="251"/>
      <c r="H465" s="255">
        <v>1</v>
      </c>
      <c r="I465" s="256"/>
      <c r="J465" s="251"/>
      <c r="K465" s="251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150</v>
      </c>
      <c r="AU465" s="261" t="s">
        <v>148</v>
      </c>
      <c r="AV465" s="13" t="s">
        <v>148</v>
      </c>
      <c r="AW465" s="13" t="s">
        <v>34</v>
      </c>
      <c r="AX465" s="13" t="s">
        <v>86</v>
      </c>
      <c r="AY465" s="261" t="s">
        <v>142</v>
      </c>
    </row>
    <row r="466" s="2" customFormat="1" ht="21.75" customHeight="1">
      <c r="A466" s="39"/>
      <c r="B466" s="40"/>
      <c r="C466" s="236" t="s">
        <v>568</v>
      </c>
      <c r="D466" s="236" t="s">
        <v>144</v>
      </c>
      <c r="E466" s="237" t="s">
        <v>569</v>
      </c>
      <c r="F466" s="238" t="s">
        <v>570</v>
      </c>
      <c r="G466" s="239" t="s">
        <v>388</v>
      </c>
      <c r="H466" s="240">
        <v>2.875</v>
      </c>
      <c r="I466" s="241"/>
      <c r="J466" s="242">
        <f>ROUND(I466*H466,2)</f>
        <v>0</v>
      </c>
      <c r="K466" s="243"/>
      <c r="L466" s="45"/>
      <c r="M466" s="244" t="s">
        <v>1</v>
      </c>
      <c r="N466" s="245" t="s">
        <v>44</v>
      </c>
      <c r="O466" s="92"/>
      <c r="P466" s="246">
        <f>O466*H466</f>
        <v>0</v>
      </c>
      <c r="Q466" s="246">
        <v>0</v>
      </c>
      <c r="R466" s="246">
        <f>Q466*H466</f>
        <v>0</v>
      </c>
      <c r="S466" s="246">
        <v>0.1104</v>
      </c>
      <c r="T466" s="247">
        <f>S466*H466</f>
        <v>0.31740000000000002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8" t="s">
        <v>241</v>
      </c>
      <c r="AT466" s="248" t="s">
        <v>144</v>
      </c>
      <c r="AU466" s="248" t="s">
        <v>148</v>
      </c>
      <c r="AY466" s="18" t="s">
        <v>142</v>
      </c>
      <c r="BE466" s="249">
        <f>IF(N466="základní",J466,0)</f>
        <v>0</v>
      </c>
      <c r="BF466" s="249">
        <f>IF(N466="snížená",J466,0)</f>
        <v>0</v>
      </c>
      <c r="BG466" s="249">
        <f>IF(N466="zákl. přenesená",J466,0)</f>
        <v>0</v>
      </c>
      <c r="BH466" s="249">
        <f>IF(N466="sníž. přenesená",J466,0)</f>
        <v>0</v>
      </c>
      <c r="BI466" s="249">
        <f>IF(N466="nulová",J466,0)</f>
        <v>0</v>
      </c>
      <c r="BJ466" s="18" t="s">
        <v>148</v>
      </c>
      <c r="BK466" s="249">
        <f>ROUND(I466*H466,2)</f>
        <v>0</v>
      </c>
      <c r="BL466" s="18" t="s">
        <v>241</v>
      </c>
      <c r="BM466" s="248" t="s">
        <v>571</v>
      </c>
    </row>
    <row r="467" s="13" customFormat="1">
      <c r="A467" s="13"/>
      <c r="B467" s="250"/>
      <c r="C467" s="251"/>
      <c r="D467" s="252" t="s">
        <v>150</v>
      </c>
      <c r="E467" s="253" t="s">
        <v>1</v>
      </c>
      <c r="F467" s="254" t="s">
        <v>572</v>
      </c>
      <c r="G467" s="251"/>
      <c r="H467" s="255">
        <v>2.875</v>
      </c>
      <c r="I467" s="256"/>
      <c r="J467" s="251"/>
      <c r="K467" s="251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150</v>
      </c>
      <c r="AU467" s="261" t="s">
        <v>148</v>
      </c>
      <c r="AV467" s="13" t="s">
        <v>148</v>
      </c>
      <c r="AW467" s="13" t="s">
        <v>34</v>
      </c>
      <c r="AX467" s="13" t="s">
        <v>86</v>
      </c>
      <c r="AY467" s="261" t="s">
        <v>142</v>
      </c>
    </row>
    <row r="468" s="2" customFormat="1" ht="21.75" customHeight="1">
      <c r="A468" s="39"/>
      <c r="B468" s="40"/>
      <c r="C468" s="236" t="s">
        <v>573</v>
      </c>
      <c r="D468" s="236" t="s">
        <v>144</v>
      </c>
      <c r="E468" s="237" t="s">
        <v>574</v>
      </c>
      <c r="F468" s="238" t="s">
        <v>575</v>
      </c>
      <c r="G468" s="239" t="s">
        <v>301</v>
      </c>
      <c r="H468" s="240">
        <v>0.17599999999999999</v>
      </c>
      <c r="I468" s="241"/>
      <c r="J468" s="242">
        <f>ROUND(I468*H468,2)</f>
        <v>0</v>
      </c>
      <c r="K468" s="243"/>
      <c r="L468" s="45"/>
      <c r="M468" s="244" t="s">
        <v>1</v>
      </c>
      <c r="N468" s="245" t="s">
        <v>44</v>
      </c>
      <c r="O468" s="92"/>
      <c r="P468" s="246">
        <f>O468*H468</f>
        <v>0</v>
      </c>
      <c r="Q468" s="246">
        <v>0</v>
      </c>
      <c r="R468" s="246">
        <f>Q468*H468</f>
        <v>0</v>
      </c>
      <c r="S468" s="246">
        <v>0</v>
      </c>
      <c r="T468" s="24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8" t="s">
        <v>241</v>
      </c>
      <c r="AT468" s="248" t="s">
        <v>144</v>
      </c>
      <c r="AU468" s="248" t="s">
        <v>148</v>
      </c>
      <c r="AY468" s="18" t="s">
        <v>142</v>
      </c>
      <c r="BE468" s="249">
        <f>IF(N468="základní",J468,0)</f>
        <v>0</v>
      </c>
      <c r="BF468" s="249">
        <f>IF(N468="snížená",J468,0)</f>
        <v>0</v>
      </c>
      <c r="BG468" s="249">
        <f>IF(N468="zákl. přenesená",J468,0)</f>
        <v>0</v>
      </c>
      <c r="BH468" s="249">
        <f>IF(N468="sníž. přenesená",J468,0)</f>
        <v>0</v>
      </c>
      <c r="BI468" s="249">
        <f>IF(N468="nulová",J468,0)</f>
        <v>0</v>
      </c>
      <c r="BJ468" s="18" t="s">
        <v>148</v>
      </c>
      <c r="BK468" s="249">
        <f>ROUND(I468*H468,2)</f>
        <v>0</v>
      </c>
      <c r="BL468" s="18" t="s">
        <v>241</v>
      </c>
      <c r="BM468" s="248" t="s">
        <v>576</v>
      </c>
    </row>
    <row r="469" s="12" customFormat="1" ht="22.8" customHeight="1">
      <c r="A469" s="12"/>
      <c r="B469" s="221"/>
      <c r="C469" s="222"/>
      <c r="D469" s="223" t="s">
        <v>77</v>
      </c>
      <c r="E469" s="234" t="s">
        <v>577</v>
      </c>
      <c r="F469" s="234" t="s">
        <v>578</v>
      </c>
      <c r="G469" s="222"/>
      <c r="H469" s="222"/>
      <c r="I469" s="225"/>
      <c r="J469" s="235">
        <f>BK469</f>
        <v>0</v>
      </c>
      <c r="K469" s="222"/>
      <c r="L469" s="226"/>
      <c r="M469" s="227"/>
      <c r="N469" s="228"/>
      <c r="O469" s="228"/>
      <c r="P469" s="229">
        <f>SUM(P470:P497)</f>
        <v>0</v>
      </c>
      <c r="Q469" s="228"/>
      <c r="R469" s="229">
        <f>SUM(R470:R497)</f>
        <v>0.23139804999999999</v>
      </c>
      <c r="S469" s="228"/>
      <c r="T469" s="230">
        <f>SUM(T470:T497)</f>
        <v>0.16201200000000002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31" t="s">
        <v>148</v>
      </c>
      <c r="AT469" s="232" t="s">
        <v>77</v>
      </c>
      <c r="AU469" s="232" t="s">
        <v>86</v>
      </c>
      <c r="AY469" s="231" t="s">
        <v>142</v>
      </c>
      <c r="BK469" s="233">
        <f>SUM(BK470:BK497)</f>
        <v>0</v>
      </c>
    </row>
    <row r="470" s="2" customFormat="1" ht="16.5" customHeight="1">
      <c r="A470" s="39"/>
      <c r="B470" s="40"/>
      <c r="C470" s="236" t="s">
        <v>579</v>
      </c>
      <c r="D470" s="236" t="s">
        <v>144</v>
      </c>
      <c r="E470" s="237" t="s">
        <v>580</v>
      </c>
      <c r="F470" s="238" t="s">
        <v>581</v>
      </c>
      <c r="G470" s="239" t="s">
        <v>90</v>
      </c>
      <c r="H470" s="240">
        <v>7.8929999999999998</v>
      </c>
      <c r="I470" s="241"/>
      <c r="J470" s="242">
        <f>ROUND(I470*H470,2)</f>
        <v>0</v>
      </c>
      <c r="K470" s="243"/>
      <c r="L470" s="45"/>
      <c r="M470" s="244" t="s">
        <v>1</v>
      </c>
      <c r="N470" s="245" t="s">
        <v>44</v>
      </c>
      <c r="O470" s="92"/>
      <c r="P470" s="246">
        <f>O470*H470</f>
        <v>0</v>
      </c>
      <c r="Q470" s="246">
        <v>0.00029999999999999997</v>
      </c>
      <c r="R470" s="246">
        <f>Q470*H470</f>
        <v>0.0023678999999999996</v>
      </c>
      <c r="S470" s="246">
        <v>0</v>
      </c>
      <c r="T470" s="24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8" t="s">
        <v>241</v>
      </c>
      <c r="AT470" s="248" t="s">
        <v>144</v>
      </c>
      <c r="AU470" s="248" t="s">
        <v>148</v>
      </c>
      <c r="AY470" s="18" t="s">
        <v>142</v>
      </c>
      <c r="BE470" s="249">
        <f>IF(N470="základní",J470,0)</f>
        <v>0</v>
      </c>
      <c r="BF470" s="249">
        <f>IF(N470="snížená",J470,0)</f>
        <v>0</v>
      </c>
      <c r="BG470" s="249">
        <f>IF(N470="zákl. přenesená",J470,0)</f>
        <v>0</v>
      </c>
      <c r="BH470" s="249">
        <f>IF(N470="sníž. přenesená",J470,0)</f>
        <v>0</v>
      </c>
      <c r="BI470" s="249">
        <f>IF(N470="nulová",J470,0)</f>
        <v>0</v>
      </c>
      <c r="BJ470" s="18" t="s">
        <v>148</v>
      </c>
      <c r="BK470" s="249">
        <f>ROUND(I470*H470,2)</f>
        <v>0</v>
      </c>
      <c r="BL470" s="18" t="s">
        <v>241</v>
      </c>
      <c r="BM470" s="248" t="s">
        <v>582</v>
      </c>
    </row>
    <row r="471" s="13" customFormat="1">
      <c r="A471" s="13"/>
      <c r="B471" s="250"/>
      <c r="C471" s="251"/>
      <c r="D471" s="252" t="s">
        <v>150</v>
      </c>
      <c r="E471" s="253" t="s">
        <v>1</v>
      </c>
      <c r="F471" s="254" t="s">
        <v>176</v>
      </c>
      <c r="G471" s="251"/>
      <c r="H471" s="255">
        <v>1.488</v>
      </c>
      <c r="I471" s="256"/>
      <c r="J471" s="251"/>
      <c r="K471" s="251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150</v>
      </c>
      <c r="AU471" s="261" t="s">
        <v>148</v>
      </c>
      <c r="AV471" s="13" t="s">
        <v>148</v>
      </c>
      <c r="AW471" s="13" t="s">
        <v>34</v>
      </c>
      <c r="AX471" s="13" t="s">
        <v>78</v>
      </c>
      <c r="AY471" s="261" t="s">
        <v>142</v>
      </c>
    </row>
    <row r="472" s="13" customFormat="1">
      <c r="A472" s="13"/>
      <c r="B472" s="250"/>
      <c r="C472" s="251"/>
      <c r="D472" s="252" t="s">
        <v>150</v>
      </c>
      <c r="E472" s="253" t="s">
        <v>1</v>
      </c>
      <c r="F472" s="254" t="s">
        <v>177</v>
      </c>
      <c r="G472" s="251"/>
      <c r="H472" s="255">
        <v>3.2999999999999998</v>
      </c>
      <c r="I472" s="256"/>
      <c r="J472" s="251"/>
      <c r="K472" s="251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150</v>
      </c>
      <c r="AU472" s="261" t="s">
        <v>148</v>
      </c>
      <c r="AV472" s="13" t="s">
        <v>148</v>
      </c>
      <c r="AW472" s="13" t="s">
        <v>34</v>
      </c>
      <c r="AX472" s="13" t="s">
        <v>78</v>
      </c>
      <c r="AY472" s="261" t="s">
        <v>142</v>
      </c>
    </row>
    <row r="473" s="13" customFormat="1">
      <c r="A473" s="13"/>
      <c r="B473" s="250"/>
      <c r="C473" s="251"/>
      <c r="D473" s="252" t="s">
        <v>150</v>
      </c>
      <c r="E473" s="253" t="s">
        <v>1</v>
      </c>
      <c r="F473" s="254" t="s">
        <v>178</v>
      </c>
      <c r="G473" s="251"/>
      <c r="H473" s="255">
        <v>3.105</v>
      </c>
      <c r="I473" s="256"/>
      <c r="J473" s="251"/>
      <c r="K473" s="251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150</v>
      </c>
      <c r="AU473" s="261" t="s">
        <v>148</v>
      </c>
      <c r="AV473" s="13" t="s">
        <v>148</v>
      </c>
      <c r="AW473" s="13" t="s">
        <v>34</v>
      </c>
      <c r="AX473" s="13" t="s">
        <v>78</v>
      </c>
      <c r="AY473" s="261" t="s">
        <v>142</v>
      </c>
    </row>
    <row r="474" s="14" customFormat="1">
      <c r="A474" s="14"/>
      <c r="B474" s="262"/>
      <c r="C474" s="263"/>
      <c r="D474" s="252" t="s">
        <v>150</v>
      </c>
      <c r="E474" s="264" t="s">
        <v>1</v>
      </c>
      <c r="F474" s="265" t="s">
        <v>157</v>
      </c>
      <c r="G474" s="263"/>
      <c r="H474" s="266">
        <v>7.8930000000000007</v>
      </c>
      <c r="I474" s="267"/>
      <c r="J474" s="263"/>
      <c r="K474" s="263"/>
      <c r="L474" s="268"/>
      <c r="M474" s="269"/>
      <c r="N474" s="270"/>
      <c r="O474" s="270"/>
      <c r="P474" s="270"/>
      <c r="Q474" s="270"/>
      <c r="R474" s="270"/>
      <c r="S474" s="270"/>
      <c r="T474" s="27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2" t="s">
        <v>150</v>
      </c>
      <c r="AU474" s="272" t="s">
        <v>148</v>
      </c>
      <c r="AV474" s="14" t="s">
        <v>147</v>
      </c>
      <c r="AW474" s="14" t="s">
        <v>34</v>
      </c>
      <c r="AX474" s="14" t="s">
        <v>86</v>
      </c>
      <c r="AY474" s="272" t="s">
        <v>142</v>
      </c>
    </row>
    <row r="475" s="2" customFormat="1" ht="21.75" customHeight="1">
      <c r="A475" s="39"/>
      <c r="B475" s="40"/>
      <c r="C475" s="236" t="s">
        <v>583</v>
      </c>
      <c r="D475" s="236" t="s">
        <v>144</v>
      </c>
      <c r="E475" s="237" t="s">
        <v>584</v>
      </c>
      <c r="F475" s="238" t="s">
        <v>585</v>
      </c>
      <c r="G475" s="239" t="s">
        <v>244</v>
      </c>
      <c r="H475" s="240">
        <v>13.800000000000001</v>
      </c>
      <c r="I475" s="241"/>
      <c r="J475" s="242">
        <f>ROUND(I475*H475,2)</f>
        <v>0</v>
      </c>
      <c r="K475" s="243"/>
      <c r="L475" s="45"/>
      <c r="M475" s="244" t="s">
        <v>1</v>
      </c>
      <c r="N475" s="245" t="s">
        <v>44</v>
      </c>
      <c r="O475" s="92"/>
      <c r="P475" s="246">
        <f>O475*H475</f>
        <v>0</v>
      </c>
      <c r="Q475" s="246">
        <v>0</v>
      </c>
      <c r="R475" s="246">
        <f>Q475*H475</f>
        <v>0</v>
      </c>
      <c r="S475" s="246">
        <v>0.01174</v>
      </c>
      <c r="T475" s="247">
        <f>S475*H475</f>
        <v>0.16201200000000002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8" t="s">
        <v>241</v>
      </c>
      <c r="AT475" s="248" t="s">
        <v>144</v>
      </c>
      <c r="AU475" s="248" t="s">
        <v>148</v>
      </c>
      <c r="AY475" s="18" t="s">
        <v>142</v>
      </c>
      <c r="BE475" s="249">
        <f>IF(N475="základní",J475,0)</f>
        <v>0</v>
      </c>
      <c r="BF475" s="249">
        <f>IF(N475="snížená",J475,0)</f>
        <v>0</v>
      </c>
      <c r="BG475" s="249">
        <f>IF(N475="zákl. přenesená",J475,0)</f>
        <v>0</v>
      </c>
      <c r="BH475" s="249">
        <f>IF(N475="sníž. přenesená",J475,0)</f>
        <v>0</v>
      </c>
      <c r="BI475" s="249">
        <f>IF(N475="nulová",J475,0)</f>
        <v>0</v>
      </c>
      <c r="BJ475" s="18" t="s">
        <v>148</v>
      </c>
      <c r="BK475" s="249">
        <f>ROUND(I475*H475,2)</f>
        <v>0</v>
      </c>
      <c r="BL475" s="18" t="s">
        <v>241</v>
      </c>
      <c r="BM475" s="248" t="s">
        <v>586</v>
      </c>
    </row>
    <row r="476" s="15" customFormat="1">
      <c r="A476" s="15"/>
      <c r="B476" s="273"/>
      <c r="C476" s="274"/>
      <c r="D476" s="252" t="s">
        <v>150</v>
      </c>
      <c r="E476" s="275" t="s">
        <v>1</v>
      </c>
      <c r="F476" s="276" t="s">
        <v>587</v>
      </c>
      <c r="G476" s="274"/>
      <c r="H476" s="275" t="s">
        <v>1</v>
      </c>
      <c r="I476" s="277"/>
      <c r="J476" s="274"/>
      <c r="K476" s="274"/>
      <c r="L476" s="278"/>
      <c r="M476" s="279"/>
      <c r="N476" s="280"/>
      <c r="O476" s="280"/>
      <c r="P476" s="280"/>
      <c r="Q476" s="280"/>
      <c r="R476" s="280"/>
      <c r="S476" s="280"/>
      <c r="T476" s="28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2" t="s">
        <v>150</v>
      </c>
      <c r="AU476" s="282" t="s">
        <v>148</v>
      </c>
      <c r="AV476" s="15" t="s">
        <v>86</v>
      </c>
      <c r="AW476" s="15" t="s">
        <v>34</v>
      </c>
      <c r="AX476" s="15" t="s">
        <v>78</v>
      </c>
      <c r="AY476" s="282" t="s">
        <v>142</v>
      </c>
    </row>
    <row r="477" s="13" customFormat="1">
      <c r="A477" s="13"/>
      <c r="B477" s="250"/>
      <c r="C477" s="251"/>
      <c r="D477" s="252" t="s">
        <v>150</v>
      </c>
      <c r="E477" s="253" t="s">
        <v>1</v>
      </c>
      <c r="F477" s="254" t="s">
        <v>588</v>
      </c>
      <c r="G477" s="251"/>
      <c r="H477" s="255">
        <v>13.800000000000001</v>
      </c>
      <c r="I477" s="256"/>
      <c r="J477" s="251"/>
      <c r="K477" s="251"/>
      <c r="L477" s="257"/>
      <c r="M477" s="258"/>
      <c r="N477" s="259"/>
      <c r="O477" s="259"/>
      <c r="P477" s="259"/>
      <c r="Q477" s="259"/>
      <c r="R477" s="259"/>
      <c r="S477" s="259"/>
      <c r="T477" s="26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1" t="s">
        <v>150</v>
      </c>
      <c r="AU477" s="261" t="s">
        <v>148</v>
      </c>
      <c r="AV477" s="13" t="s">
        <v>148</v>
      </c>
      <c r="AW477" s="13" t="s">
        <v>34</v>
      </c>
      <c r="AX477" s="13" t="s">
        <v>78</v>
      </c>
      <c r="AY477" s="261" t="s">
        <v>142</v>
      </c>
    </row>
    <row r="478" s="14" customFormat="1">
      <c r="A478" s="14"/>
      <c r="B478" s="262"/>
      <c r="C478" s="263"/>
      <c r="D478" s="252" t="s">
        <v>150</v>
      </c>
      <c r="E478" s="264" t="s">
        <v>1</v>
      </c>
      <c r="F478" s="265" t="s">
        <v>157</v>
      </c>
      <c r="G478" s="263"/>
      <c r="H478" s="266">
        <v>13.800000000000001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2" t="s">
        <v>150</v>
      </c>
      <c r="AU478" s="272" t="s">
        <v>148</v>
      </c>
      <c r="AV478" s="14" t="s">
        <v>147</v>
      </c>
      <c r="AW478" s="14" t="s">
        <v>34</v>
      </c>
      <c r="AX478" s="14" t="s">
        <v>86</v>
      </c>
      <c r="AY478" s="272" t="s">
        <v>142</v>
      </c>
    </row>
    <row r="479" s="2" customFormat="1" ht="21.75" customHeight="1">
      <c r="A479" s="39"/>
      <c r="B479" s="40"/>
      <c r="C479" s="236" t="s">
        <v>589</v>
      </c>
      <c r="D479" s="236" t="s">
        <v>144</v>
      </c>
      <c r="E479" s="237" t="s">
        <v>590</v>
      </c>
      <c r="F479" s="238" t="s">
        <v>591</v>
      </c>
      <c r="G479" s="239" t="s">
        <v>244</v>
      </c>
      <c r="H479" s="240">
        <v>4.5999999999999996</v>
      </c>
      <c r="I479" s="241"/>
      <c r="J479" s="242">
        <f>ROUND(I479*H479,2)</f>
        <v>0</v>
      </c>
      <c r="K479" s="243"/>
      <c r="L479" s="45"/>
      <c r="M479" s="244" t="s">
        <v>1</v>
      </c>
      <c r="N479" s="245" t="s">
        <v>44</v>
      </c>
      <c r="O479" s="92"/>
      <c r="P479" s="246">
        <f>O479*H479</f>
        <v>0</v>
      </c>
      <c r="Q479" s="246">
        <v>0.00042999999999999999</v>
      </c>
      <c r="R479" s="246">
        <f>Q479*H479</f>
        <v>0.0019779999999999997</v>
      </c>
      <c r="S479" s="246">
        <v>0</v>
      </c>
      <c r="T479" s="24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8" t="s">
        <v>241</v>
      </c>
      <c r="AT479" s="248" t="s">
        <v>144</v>
      </c>
      <c r="AU479" s="248" t="s">
        <v>148</v>
      </c>
      <c r="AY479" s="18" t="s">
        <v>142</v>
      </c>
      <c r="BE479" s="249">
        <f>IF(N479="základní",J479,0)</f>
        <v>0</v>
      </c>
      <c r="BF479" s="249">
        <f>IF(N479="snížená",J479,0)</f>
        <v>0</v>
      </c>
      <c r="BG479" s="249">
        <f>IF(N479="zákl. přenesená",J479,0)</f>
        <v>0</v>
      </c>
      <c r="BH479" s="249">
        <f>IF(N479="sníž. přenesená",J479,0)</f>
        <v>0</v>
      </c>
      <c r="BI479" s="249">
        <f>IF(N479="nulová",J479,0)</f>
        <v>0</v>
      </c>
      <c r="BJ479" s="18" t="s">
        <v>148</v>
      </c>
      <c r="BK479" s="249">
        <f>ROUND(I479*H479,2)</f>
        <v>0</v>
      </c>
      <c r="BL479" s="18" t="s">
        <v>241</v>
      </c>
      <c r="BM479" s="248" t="s">
        <v>592</v>
      </c>
    </row>
    <row r="480" s="13" customFormat="1">
      <c r="A480" s="13"/>
      <c r="B480" s="250"/>
      <c r="C480" s="251"/>
      <c r="D480" s="252" t="s">
        <v>150</v>
      </c>
      <c r="E480" s="253" t="s">
        <v>1</v>
      </c>
      <c r="F480" s="254" t="s">
        <v>593</v>
      </c>
      <c r="G480" s="251"/>
      <c r="H480" s="255">
        <v>4.5999999999999996</v>
      </c>
      <c r="I480" s="256"/>
      <c r="J480" s="251"/>
      <c r="K480" s="251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150</v>
      </c>
      <c r="AU480" s="261" t="s">
        <v>148</v>
      </c>
      <c r="AV480" s="13" t="s">
        <v>148</v>
      </c>
      <c r="AW480" s="13" t="s">
        <v>34</v>
      </c>
      <c r="AX480" s="13" t="s">
        <v>86</v>
      </c>
      <c r="AY480" s="261" t="s">
        <v>142</v>
      </c>
    </row>
    <row r="481" s="2" customFormat="1" ht="33" customHeight="1">
      <c r="A481" s="39"/>
      <c r="B481" s="40"/>
      <c r="C481" s="294" t="s">
        <v>594</v>
      </c>
      <c r="D481" s="294" t="s">
        <v>345</v>
      </c>
      <c r="E481" s="295" t="s">
        <v>595</v>
      </c>
      <c r="F481" s="296" t="s">
        <v>596</v>
      </c>
      <c r="G481" s="297" t="s">
        <v>90</v>
      </c>
      <c r="H481" s="298">
        <v>0.50600000000000001</v>
      </c>
      <c r="I481" s="299"/>
      <c r="J481" s="300">
        <f>ROUND(I481*H481,2)</f>
        <v>0</v>
      </c>
      <c r="K481" s="301"/>
      <c r="L481" s="302"/>
      <c r="M481" s="303" t="s">
        <v>1</v>
      </c>
      <c r="N481" s="304" t="s">
        <v>44</v>
      </c>
      <c r="O481" s="92"/>
      <c r="P481" s="246">
        <f>O481*H481</f>
        <v>0</v>
      </c>
      <c r="Q481" s="246">
        <v>0.019199999999999998</v>
      </c>
      <c r="R481" s="246">
        <f>Q481*H481</f>
        <v>0.0097151999999999985</v>
      </c>
      <c r="S481" s="246">
        <v>0</v>
      </c>
      <c r="T481" s="24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8" t="s">
        <v>344</v>
      </c>
      <c r="AT481" s="248" t="s">
        <v>345</v>
      </c>
      <c r="AU481" s="248" t="s">
        <v>148</v>
      </c>
      <c r="AY481" s="18" t="s">
        <v>142</v>
      </c>
      <c r="BE481" s="249">
        <f>IF(N481="základní",J481,0)</f>
        <v>0</v>
      </c>
      <c r="BF481" s="249">
        <f>IF(N481="snížená",J481,0)</f>
        <v>0</v>
      </c>
      <c r="BG481" s="249">
        <f>IF(N481="zákl. přenesená",J481,0)</f>
        <v>0</v>
      </c>
      <c r="BH481" s="249">
        <f>IF(N481="sníž. přenesená",J481,0)</f>
        <v>0</v>
      </c>
      <c r="BI481" s="249">
        <f>IF(N481="nulová",J481,0)</f>
        <v>0</v>
      </c>
      <c r="BJ481" s="18" t="s">
        <v>148</v>
      </c>
      <c r="BK481" s="249">
        <f>ROUND(I481*H481,2)</f>
        <v>0</v>
      </c>
      <c r="BL481" s="18" t="s">
        <v>241</v>
      </c>
      <c r="BM481" s="248" t="s">
        <v>597</v>
      </c>
    </row>
    <row r="482" s="13" customFormat="1">
      <c r="A482" s="13"/>
      <c r="B482" s="250"/>
      <c r="C482" s="251"/>
      <c r="D482" s="252" t="s">
        <v>150</v>
      </c>
      <c r="E482" s="253" t="s">
        <v>1</v>
      </c>
      <c r="F482" s="254" t="s">
        <v>598</v>
      </c>
      <c r="G482" s="251"/>
      <c r="H482" s="255">
        <v>0.46000000000000002</v>
      </c>
      <c r="I482" s="256"/>
      <c r="J482" s="251"/>
      <c r="K482" s="251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150</v>
      </c>
      <c r="AU482" s="261" t="s">
        <v>148</v>
      </c>
      <c r="AV482" s="13" t="s">
        <v>148</v>
      </c>
      <c r="AW482" s="13" t="s">
        <v>34</v>
      </c>
      <c r="AX482" s="13" t="s">
        <v>86</v>
      </c>
      <c r="AY482" s="261" t="s">
        <v>142</v>
      </c>
    </row>
    <row r="483" s="13" customFormat="1">
      <c r="A483" s="13"/>
      <c r="B483" s="250"/>
      <c r="C483" s="251"/>
      <c r="D483" s="252" t="s">
        <v>150</v>
      </c>
      <c r="E483" s="251"/>
      <c r="F483" s="254" t="s">
        <v>599</v>
      </c>
      <c r="G483" s="251"/>
      <c r="H483" s="255">
        <v>0.50600000000000001</v>
      </c>
      <c r="I483" s="256"/>
      <c r="J483" s="251"/>
      <c r="K483" s="251"/>
      <c r="L483" s="257"/>
      <c r="M483" s="258"/>
      <c r="N483" s="259"/>
      <c r="O483" s="259"/>
      <c r="P483" s="259"/>
      <c r="Q483" s="259"/>
      <c r="R483" s="259"/>
      <c r="S483" s="259"/>
      <c r="T483" s="26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1" t="s">
        <v>150</v>
      </c>
      <c r="AU483" s="261" t="s">
        <v>148</v>
      </c>
      <c r="AV483" s="13" t="s">
        <v>148</v>
      </c>
      <c r="AW483" s="13" t="s">
        <v>4</v>
      </c>
      <c r="AX483" s="13" t="s">
        <v>86</v>
      </c>
      <c r="AY483" s="261" t="s">
        <v>142</v>
      </c>
    </row>
    <row r="484" s="2" customFormat="1" ht="21.75" customHeight="1">
      <c r="A484" s="39"/>
      <c r="B484" s="40"/>
      <c r="C484" s="236" t="s">
        <v>600</v>
      </c>
      <c r="D484" s="236" t="s">
        <v>144</v>
      </c>
      <c r="E484" s="237" t="s">
        <v>601</v>
      </c>
      <c r="F484" s="238" t="s">
        <v>602</v>
      </c>
      <c r="G484" s="239" t="s">
        <v>90</v>
      </c>
      <c r="H484" s="240">
        <v>7.8929999999999998</v>
      </c>
      <c r="I484" s="241"/>
      <c r="J484" s="242">
        <f>ROUND(I484*H484,2)</f>
        <v>0</v>
      </c>
      <c r="K484" s="243"/>
      <c r="L484" s="45"/>
      <c r="M484" s="244" t="s">
        <v>1</v>
      </c>
      <c r="N484" s="245" t="s">
        <v>44</v>
      </c>
      <c r="O484" s="92"/>
      <c r="P484" s="246">
        <f>O484*H484</f>
        <v>0</v>
      </c>
      <c r="Q484" s="246">
        <v>0.0063499999999999997</v>
      </c>
      <c r="R484" s="246">
        <f>Q484*H484</f>
        <v>0.05012055</v>
      </c>
      <c r="S484" s="246">
        <v>0</v>
      </c>
      <c r="T484" s="24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8" t="s">
        <v>241</v>
      </c>
      <c r="AT484" s="248" t="s">
        <v>144</v>
      </c>
      <c r="AU484" s="248" t="s">
        <v>148</v>
      </c>
      <c r="AY484" s="18" t="s">
        <v>142</v>
      </c>
      <c r="BE484" s="249">
        <f>IF(N484="základní",J484,0)</f>
        <v>0</v>
      </c>
      <c r="BF484" s="249">
        <f>IF(N484="snížená",J484,0)</f>
        <v>0</v>
      </c>
      <c r="BG484" s="249">
        <f>IF(N484="zákl. přenesená",J484,0)</f>
        <v>0</v>
      </c>
      <c r="BH484" s="249">
        <f>IF(N484="sníž. přenesená",J484,0)</f>
        <v>0</v>
      </c>
      <c r="BI484" s="249">
        <f>IF(N484="nulová",J484,0)</f>
        <v>0</v>
      </c>
      <c r="BJ484" s="18" t="s">
        <v>148</v>
      </c>
      <c r="BK484" s="249">
        <f>ROUND(I484*H484,2)</f>
        <v>0</v>
      </c>
      <c r="BL484" s="18" t="s">
        <v>241</v>
      </c>
      <c r="BM484" s="248" t="s">
        <v>603</v>
      </c>
    </row>
    <row r="485" s="13" customFormat="1">
      <c r="A485" s="13"/>
      <c r="B485" s="250"/>
      <c r="C485" s="251"/>
      <c r="D485" s="252" t="s">
        <v>150</v>
      </c>
      <c r="E485" s="253" t="s">
        <v>1</v>
      </c>
      <c r="F485" s="254" t="s">
        <v>176</v>
      </c>
      <c r="G485" s="251"/>
      <c r="H485" s="255">
        <v>1.488</v>
      </c>
      <c r="I485" s="256"/>
      <c r="J485" s="251"/>
      <c r="K485" s="251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150</v>
      </c>
      <c r="AU485" s="261" t="s">
        <v>148</v>
      </c>
      <c r="AV485" s="13" t="s">
        <v>148</v>
      </c>
      <c r="AW485" s="13" t="s">
        <v>34</v>
      </c>
      <c r="AX485" s="13" t="s">
        <v>78</v>
      </c>
      <c r="AY485" s="261" t="s">
        <v>142</v>
      </c>
    </row>
    <row r="486" s="13" customFormat="1">
      <c r="A486" s="13"/>
      <c r="B486" s="250"/>
      <c r="C486" s="251"/>
      <c r="D486" s="252" t="s">
        <v>150</v>
      </c>
      <c r="E486" s="253" t="s">
        <v>1</v>
      </c>
      <c r="F486" s="254" t="s">
        <v>177</v>
      </c>
      <c r="G486" s="251"/>
      <c r="H486" s="255">
        <v>3.2999999999999998</v>
      </c>
      <c r="I486" s="256"/>
      <c r="J486" s="251"/>
      <c r="K486" s="251"/>
      <c r="L486" s="257"/>
      <c r="M486" s="258"/>
      <c r="N486" s="259"/>
      <c r="O486" s="259"/>
      <c r="P486" s="259"/>
      <c r="Q486" s="259"/>
      <c r="R486" s="259"/>
      <c r="S486" s="259"/>
      <c r="T486" s="26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1" t="s">
        <v>150</v>
      </c>
      <c r="AU486" s="261" t="s">
        <v>148</v>
      </c>
      <c r="AV486" s="13" t="s">
        <v>148</v>
      </c>
      <c r="AW486" s="13" t="s">
        <v>34</v>
      </c>
      <c r="AX486" s="13" t="s">
        <v>78</v>
      </c>
      <c r="AY486" s="261" t="s">
        <v>142</v>
      </c>
    </row>
    <row r="487" s="13" customFormat="1">
      <c r="A487" s="13"/>
      <c r="B487" s="250"/>
      <c r="C487" s="251"/>
      <c r="D487" s="252" t="s">
        <v>150</v>
      </c>
      <c r="E487" s="253" t="s">
        <v>1</v>
      </c>
      <c r="F487" s="254" t="s">
        <v>178</v>
      </c>
      <c r="G487" s="251"/>
      <c r="H487" s="255">
        <v>3.105</v>
      </c>
      <c r="I487" s="256"/>
      <c r="J487" s="251"/>
      <c r="K487" s="251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150</v>
      </c>
      <c r="AU487" s="261" t="s">
        <v>148</v>
      </c>
      <c r="AV487" s="13" t="s">
        <v>148</v>
      </c>
      <c r="AW487" s="13" t="s">
        <v>34</v>
      </c>
      <c r="AX487" s="13" t="s">
        <v>78</v>
      </c>
      <c r="AY487" s="261" t="s">
        <v>142</v>
      </c>
    </row>
    <row r="488" s="14" customFormat="1">
      <c r="A488" s="14"/>
      <c r="B488" s="262"/>
      <c r="C488" s="263"/>
      <c r="D488" s="252" t="s">
        <v>150</v>
      </c>
      <c r="E488" s="264" t="s">
        <v>1</v>
      </c>
      <c r="F488" s="265" t="s">
        <v>157</v>
      </c>
      <c r="G488" s="263"/>
      <c r="H488" s="266">
        <v>7.8930000000000007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2" t="s">
        <v>150</v>
      </c>
      <c r="AU488" s="272" t="s">
        <v>148</v>
      </c>
      <c r="AV488" s="14" t="s">
        <v>147</v>
      </c>
      <c r="AW488" s="14" t="s">
        <v>34</v>
      </c>
      <c r="AX488" s="14" t="s">
        <v>86</v>
      </c>
      <c r="AY488" s="272" t="s">
        <v>142</v>
      </c>
    </row>
    <row r="489" s="2" customFormat="1" ht="33" customHeight="1">
      <c r="A489" s="39"/>
      <c r="B489" s="40"/>
      <c r="C489" s="294" t="s">
        <v>604</v>
      </c>
      <c r="D489" s="294" t="s">
        <v>345</v>
      </c>
      <c r="E489" s="295" t="s">
        <v>595</v>
      </c>
      <c r="F489" s="296" t="s">
        <v>596</v>
      </c>
      <c r="G489" s="297" t="s">
        <v>90</v>
      </c>
      <c r="H489" s="298">
        <v>8.6820000000000004</v>
      </c>
      <c r="I489" s="299"/>
      <c r="J489" s="300">
        <f>ROUND(I489*H489,2)</f>
        <v>0</v>
      </c>
      <c r="K489" s="301"/>
      <c r="L489" s="302"/>
      <c r="M489" s="303" t="s">
        <v>1</v>
      </c>
      <c r="N489" s="304" t="s">
        <v>44</v>
      </c>
      <c r="O489" s="92"/>
      <c r="P489" s="246">
        <f>O489*H489</f>
        <v>0</v>
      </c>
      <c r="Q489" s="246">
        <v>0.019199999999999998</v>
      </c>
      <c r="R489" s="246">
        <f>Q489*H489</f>
        <v>0.16669439999999999</v>
      </c>
      <c r="S489" s="246">
        <v>0</v>
      </c>
      <c r="T489" s="24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8" t="s">
        <v>344</v>
      </c>
      <c r="AT489" s="248" t="s">
        <v>345</v>
      </c>
      <c r="AU489" s="248" t="s">
        <v>148</v>
      </c>
      <c r="AY489" s="18" t="s">
        <v>142</v>
      </c>
      <c r="BE489" s="249">
        <f>IF(N489="základní",J489,0)</f>
        <v>0</v>
      </c>
      <c r="BF489" s="249">
        <f>IF(N489="snížená",J489,0)</f>
        <v>0</v>
      </c>
      <c r="BG489" s="249">
        <f>IF(N489="zákl. přenesená",J489,0)</f>
        <v>0</v>
      </c>
      <c r="BH489" s="249">
        <f>IF(N489="sníž. přenesená",J489,0)</f>
        <v>0</v>
      </c>
      <c r="BI489" s="249">
        <f>IF(N489="nulová",J489,0)</f>
        <v>0</v>
      </c>
      <c r="BJ489" s="18" t="s">
        <v>148</v>
      </c>
      <c r="BK489" s="249">
        <f>ROUND(I489*H489,2)</f>
        <v>0</v>
      </c>
      <c r="BL489" s="18" t="s">
        <v>241</v>
      </c>
      <c r="BM489" s="248" t="s">
        <v>605</v>
      </c>
    </row>
    <row r="490" s="13" customFormat="1">
      <c r="A490" s="13"/>
      <c r="B490" s="250"/>
      <c r="C490" s="251"/>
      <c r="D490" s="252" t="s">
        <v>150</v>
      </c>
      <c r="E490" s="253" t="s">
        <v>1</v>
      </c>
      <c r="F490" s="254" t="s">
        <v>606</v>
      </c>
      <c r="G490" s="251"/>
      <c r="H490" s="255">
        <v>7.8929999999999998</v>
      </c>
      <c r="I490" s="256"/>
      <c r="J490" s="251"/>
      <c r="K490" s="251"/>
      <c r="L490" s="257"/>
      <c r="M490" s="258"/>
      <c r="N490" s="259"/>
      <c r="O490" s="259"/>
      <c r="P490" s="259"/>
      <c r="Q490" s="259"/>
      <c r="R490" s="259"/>
      <c r="S490" s="259"/>
      <c r="T490" s="26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1" t="s">
        <v>150</v>
      </c>
      <c r="AU490" s="261" t="s">
        <v>148</v>
      </c>
      <c r="AV490" s="13" t="s">
        <v>148</v>
      </c>
      <c r="AW490" s="13" t="s">
        <v>34</v>
      </c>
      <c r="AX490" s="13" t="s">
        <v>86</v>
      </c>
      <c r="AY490" s="261" t="s">
        <v>142</v>
      </c>
    </row>
    <row r="491" s="13" customFormat="1">
      <c r="A491" s="13"/>
      <c r="B491" s="250"/>
      <c r="C491" s="251"/>
      <c r="D491" s="252" t="s">
        <v>150</v>
      </c>
      <c r="E491" s="251"/>
      <c r="F491" s="254" t="s">
        <v>607</v>
      </c>
      <c r="G491" s="251"/>
      <c r="H491" s="255">
        <v>8.6820000000000004</v>
      </c>
      <c r="I491" s="256"/>
      <c r="J491" s="251"/>
      <c r="K491" s="251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150</v>
      </c>
      <c r="AU491" s="261" t="s">
        <v>148</v>
      </c>
      <c r="AV491" s="13" t="s">
        <v>148</v>
      </c>
      <c r="AW491" s="13" t="s">
        <v>4</v>
      </c>
      <c r="AX491" s="13" t="s">
        <v>86</v>
      </c>
      <c r="AY491" s="261" t="s">
        <v>142</v>
      </c>
    </row>
    <row r="492" s="2" customFormat="1" ht="16.5" customHeight="1">
      <c r="A492" s="39"/>
      <c r="B492" s="40"/>
      <c r="C492" s="236" t="s">
        <v>608</v>
      </c>
      <c r="D492" s="236" t="s">
        <v>144</v>
      </c>
      <c r="E492" s="237" t="s">
        <v>609</v>
      </c>
      <c r="F492" s="238" t="s">
        <v>610</v>
      </c>
      <c r="G492" s="239" t="s">
        <v>244</v>
      </c>
      <c r="H492" s="240">
        <v>17.399999999999999</v>
      </c>
      <c r="I492" s="241"/>
      <c r="J492" s="242">
        <f>ROUND(I492*H492,2)</f>
        <v>0</v>
      </c>
      <c r="K492" s="243"/>
      <c r="L492" s="45"/>
      <c r="M492" s="244" t="s">
        <v>1</v>
      </c>
      <c r="N492" s="245" t="s">
        <v>44</v>
      </c>
      <c r="O492" s="92"/>
      <c r="P492" s="246">
        <f>O492*H492</f>
        <v>0</v>
      </c>
      <c r="Q492" s="246">
        <v>3.0000000000000001E-05</v>
      </c>
      <c r="R492" s="246">
        <f>Q492*H492</f>
        <v>0.000522</v>
      </c>
      <c r="S492" s="246">
        <v>0</v>
      </c>
      <c r="T492" s="24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8" t="s">
        <v>241</v>
      </c>
      <c r="AT492" s="248" t="s">
        <v>144</v>
      </c>
      <c r="AU492" s="248" t="s">
        <v>148</v>
      </c>
      <c r="AY492" s="18" t="s">
        <v>142</v>
      </c>
      <c r="BE492" s="249">
        <f>IF(N492="základní",J492,0)</f>
        <v>0</v>
      </c>
      <c r="BF492" s="249">
        <f>IF(N492="snížená",J492,0)</f>
        <v>0</v>
      </c>
      <c r="BG492" s="249">
        <f>IF(N492="zákl. přenesená",J492,0)</f>
        <v>0</v>
      </c>
      <c r="BH492" s="249">
        <f>IF(N492="sníž. přenesená",J492,0)</f>
        <v>0</v>
      </c>
      <c r="BI492" s="249">
        <f>IF(N492="nulová",J492,0)</f>
        <v>0</v>
      </c>
      <c r="BJ492" s="18" t="s">
        <v>148</v>
      </c>
      <c r="BK492" s="249">
        <f>ROUND(I492*H492,2)</f>
        <v>0</v>
      </c>
      <c r="BL492" s="18" t="s">
        <v>241</v>
      </c>
      <c r="BM492" s="248" t="s">
        <v>611</v>
      </c>
    </row>
    <row r="493" s="13" customFormat="1">
      <c r="A493" s="13"/>
      <c r="B493" s="250"/>
      <c r="C493" s="251"/>
      <c r="D493" s="252" t="s">
        <v>150</v>
      </c>
      <c r="E493" s="253" t="s">
        <v>1</v>
      </c>
      <c r="F493" s="254" t="s">
        <v>593</v>
      </c>
      <c r="G493" s="251"/>
      <c r="H493" s="255">
        <v>4.5999999999999996</v>
      </c>
      <c r="I493" s="256"/>
      <c r="J493" s="251"/>
      <c r="K493" s="251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150</v>
      </c>
      <c r="AU493" s="261" t="s">
        <v>148</v>
      </c>
      <c r="AV493" s="13" t="s">
        <v>148</v>
      </c>
      <c r="AW493" s="13" t="s">
        <v>34</v>
      </c>
      <c r="AX493" s="13" t="s">
        <v>78</v>
      </c>
      <c r="AY493" s="261" t="s">
        <v>142</v>
      </c>
    </row>
    <row r="494" s="13" customFormat="1">
      <c r="A494" s="13"/>
      <c r="B494" s="250"/>
      <c r="C494" s="251"/>
      <c r="D494" s="252" t="s">
        <v>150</v>
      </c>
      <c r="E494" s="253" t="s">
        <v>1</v>
      </c>
      <c r="F494" s="254" t="s">
        <v>612</v>
      </c>
      <c r="G494" s="251"/>
      <c r="H494" s="255">
        <v>6.0999999999999996</v>
      </c>
      <c r="I494" s="256"/>
      <c r="J494" s="251"/>
      <c r="K494" s="251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150</v>
      </c>
      <c r="AU494" s="261" t="s">
        <v>148</v>
      </c>
      <c r="AV494" s="13" t="s">
        <v>148</v>
      </c>
      <c r="AW494" s="13" t="s">
        <v>34</v>
      </c>
      <c r="AX494" s="13" t="s">
        <v>78</v>
      </c>
      <c r="AY494" s="261" t="s">
        <v>142</v>
      </c>
    </row>
    <row r="495" s="13" customFormat="1">
      <c r="A495" s="13"/>
      <c r="B495" s="250"/>
      <c r="C495" s="251"/>
      <c r="D495" s="252" t="s">
        <v>150</v>
      </c>
      <c r="E495" s="253" t="s">
        <v>1</v>
      </c>
      <c r="F495" s="254" t="s">
        <v>613</v>
      </c>
      <c r="G495" s="251"/>
      <c r="H495" s="255">
        <v>6.7000000000000002</v>
      </c>
      <c r="I495" s="256"/>
      <c r="J495" s="251"/>
      <c r="K495" s="251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150</v>
      </c>
      <c r="AU495" s="261" t="s">
        <v>148</v>
      </c>
      <c r="AV495" s="13" t="s">
        <v>148</v>
      </c>
      <c r="AW495" s="13" t="s">
        <v>34</v>
      </c>
      <c r="AX495" s="13" t="s">
        <v>78</v>
      </c>
      <c r="AY495" s="261" t="s">
        <v>142</v>
      </c>
    </row>
    <row r="496" s="14" customFormat="1">
      <c r="A496" s="14"/>
      <c r="B496" s="262"/>
      <c r="C496" s="263"/>
      <c r="D496" s="252" t="s">
        <v>150</v>
      </c>
      <c r="E496" s="264" t="s">
        <v>1</v>
      </c>
      <c r="F496" s="265" t="s">
        <v>157</v>
      </c>
      <c r="G496" s="263"/>
      <c r="H496" s="266">
        <v>17.399999999999999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2" t="s">
        <v>150</v>
      </c>
      <c r="AU496" s="272" t="s">
        <v>148</v>
      </c>
      <c r="AV496" s="14" t="s">
        <v>147</v>
      </c>
      <c r="AW496" s="14" t="s">
        <v>34</v>
      </c>
      <c r="AX496" s="14" t="s">
        <v>86</v>
      </c>
      <c r="AY496" s="272" t="s">
        <v>142</v>
      </c>
    </row>
    <row r="497" s="2" customFormat="1" ht="21.75" customHeight="1">
      <c r="A497" s="39"/>
      <c r="B497" s="40"/>
      <c r="C497" s="236" t="s">
        <v>614</v>
      </c>
      <c r="D497" s="236" t="s">
        <v>144</v>
      </c>
      <c r="E497" s="237" t="s">
        <v>615</v>
      </c>
      <c r="F497" s="238" t="s">
        <v>616</v>
      </c>
      <c r="G497" s="239" t="s">
        <v>301</v>
      </c>
      <c r="H497" s="240">
        <v>0.23100000000000001</v>
      </c>
      <c r="I497" s="241"/>
      <c r="J497" s="242">
        <f>ROUND(I497*H497,2)</f>
        <v>0</v>
      </c>
      <c r="K497" s="243"/>
      <c r="L497" s="45"/>
      <c r="M497" s="244" t="s">
        <v>1</v>
      </c>
      <c r="N497" s="245" t="s">
        <v>44</v>
      </c>
      <c r="O497" s="92"/>
      <c r="P497" s="246">
        <f>O497*H497</f>
        <v>0</v>
      </c>
      <c r="Q497" s="246">
        <v>0</v>
      </c>
      <c r="R497" s="246">
        <f>Q497*H497</f>
        <v>0</v>
      </c>
      <c r="S497" s="246">
        <v>0</v>
      </c>
      <c r="T497" s="24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8" t="s">
        <v>241</v>
      </c>
      <c r="AT497" s="248" t="s">
        <v>144</v>
      </c>
      <c r="AU497" s="248" t="s">
        <v>148</v>
      </c>
      <c r="AY497" s="18" t="s">
        <v>142</v>
      </c>
      <c r="BE497" s="249">
        <f>IF(N497="základní",J497,0)</f>
        <v>0</v>
      </c>
      <c r="BF497" s="249">
        <f>IF(N497="snížená",J497,0)</f>
        <v>0</v>
      </c>
      <c r="BG497" s="249">
        <f>IF(N497="zákl. přenesená",J497,0)</f>
        <v>0</v>
      </c>
      <c r="BH497" s="249">
        <f>IF(N497="sníž. přenesená",J497,0)</f>
        <v>0</v>
      </c>
      <c r="BI497" s="249">
        <f>IF(N497="nulová",J497,0)</f>
        <v>0</v>
      </c>
      <c r="BJ497" s="18" t="s">
        <v>148</v>
      </c>
      <c r="BK497" s="249">
        <f>ROUND(I497*H497,2)</f>
        <v>0</v>
      </c>
      <c r="BL497" s="18" t="s">
        <v>241</v>
      </c>
      <c r="BM497" s="248" t="s">
        <v>617</v>
      </c>
    </row>
    <row r="498" s="12" customFormat="1" ht="22.8" customHeight="1">
      <c r="A498" s="12"/>
      <c r="B498" s="221"/>
      <c r="C498" s="222"/>
      <c r="D498" s="223" t="s">
        <v>77</v>
      </c>
      <c r="E498" s="234" t="s">
        <v>618</v>
      </c>
      <c r="F498" s="234" t="s">
        <v>619</v>
      </c>
      <c r="G498" s="222"/>
      <c r="H498" s="222"/>
      <c r="I498" s="225"/>
      <c r="J498" s="235">
        <f>BK498</f>
        <v>0</v>
      </c>
      <c r="K498" s="222"/>
      <c r="L498" s="226"/>
      <c r="M498" s="227"/>
      <c r="N498" s="228"/>
      <c r="O498" s="228"/>
      <c r="P498" s="229">
        <f>SUM(P499:P502)</f>
        <v>0</v>
      </c>
      <c r="Q498" s="228"/>
      <c r="R498" s="229">
        <f>SUM(R499:R502)</f>
        <v>0</v>
      </c>
      <c r="S498" s="228"/>
      <c r="T498" s="230">
        <f>SUM(T499:T502)</f>
        <v>0.77397500000000008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31" t="s">
        <v>148</v>
      </c>
      <c r="AT498" s="232" t="s">
        <v>77</v>
      </c>
      <c r="AU498" s="232" t="s">
        <v>86</v>
      </c>
      <c r="AY498" s="231" t="s">
        <v>142</v>
      </c>
      <c r="BK498" s="233">
        <f>SUM(BK499:BK502)</f>
        <v>0</v>
      </c>
    </row>
    <row r="499" s="2" customFormat="1" ht="21.75" customHeight="1">
      <c r="A499" s="39"/>
      <c r="B499" s="40"/>
      <c r="C499" s="236" t="s">
        <v>620</v>
      </c>
      <c r="D499" s="236" t="s">
        <v>144</v>
      </c>
      <c r="E499" s="237" t="s">
        <v>621</v>
      </c>
      <c r="F499" s="238" t="s">
        <v>622</v>
      </c>
      <c r="G499" s="239" t="s">
        <v>90</v>
      </c>
      <c r="H499" s="240">
        <v>30.959</v>
      </c>
      <c r="I499" s="241"/>
      <c r="J499" s="242">
        <f>ROUND(I499*H499,2)</f>
        <v>0</v>
      </c>
      <c r="K499" s="243"/>
      <c r="L499" s="45"/>
      <c r="M499" s="244" t="s">
        <v>1</v>
      </c>
      <c r="N499" s="245" t="s">
        <v>44</v>
      </c>
      <c r="O499" s="92"/>
      <c r="P499" s="246">
        <f>O499*H499</f>
        <v>0</v>
      </c>
      <c r="Q499" s="246">
        <v>0</v>
      </c>
      <c r="R499" s="246">
        <f>Q499*H499</f>
        <v>0</v>
      </c>
      <c r="S499" s="246">
        <v>0.025000000000000001</v>
      </c>
      <c r="T499" s="247">
        <f>S499*H499</f>
        <v>0.77397500000000008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8" t="s">
        <v>241</v>
      </c>
      <c r="AT499" s="248" t="s">
        <v>144</v>
      </c>
      <c r="AU499" s="248" t="s">
        <v>148</v>
      </c>
      <c r="AY499" s="18" t="s">
        <v>142</v>
      </c>
      <c r="BE499" s="249">
        <f>IF(N499="základní",J499,0)</f>
        <v>0</v>
      </c>
      <c r="BF499" s="249">
        <f>IF(N499="snížená",J499,0)</f>
        <v>0</v>
      </c>
      <c r="BG499" s="249">
        <f>IF(N499="zákl. přenesená",J499,0)</f>
        <v>0</v>
      </c>
      <c r="BH499" s="249">
        <f>IF(N499="sníž. přenesená",J499,0)</f>
        <v>0</v>
      </c>
      <c r="BI499" s="249">
        <f>IF(N499="nulová",J499,0)</f>
        <v>0</v>
      </c>
      <c r="BJ499" s="18" t="s">
        <v>148</v>
      </c>
      <c r="BK499" s="249">
        <f>ROUND(I499*H499,2)</f>
        <v>0</v>
      </c>
      <c r="BL499" s="18" t="s">
        <v>241</v>
      </c>
      <c r="BM499" s="248" t="s">
        <v>623</v>
      </c>
    </row>
    <row r="500" s="13" customFormat="1">
      <c r="A500" s="13"/>
      <c r="B500" s="250"/>
      <c r="C500" s="251"/>
      <c r="D500" s="252" t="s">
        <v>150</v>
      </c>
      <c r="E500" s="253" t="s">
        <v>1</v>
      </c>
      <c r="F500" s="254" t="s">
        <v>173</v>
      </c>
      <c r="G500" s="251"/>
      <c r="H500" s="255">
        <v>16.184999999999999</v>
      </c>
      <c r="I500" s="256"/>
      <c r="J500" s="251"/>
      <c r="K500" s="251"/>
      <c r="L500" s="257"/>
      <c r="M500" s="258"/>
      <c r="N500" s="259"/>
      <c r="O500" s="259"/>
      <c r="P500" s="259"/>
      <c r="Q500" s="259"/>
      <c r="R500" s="259"/>
      <c r="S500" s="259"/>
      <c r="T500" s="26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1" t="s">
        <v>150</v>
      </c>
      <c r="AU500" s="261" t="s">
        <v>148</v>
      </c>
      <c r="AV500" s="13" t="s">
        <v>148</v>
      </c>
      <c r="AW500" s="13" t="s">
        <v>34</v>
      </c>
      <c r="AX500" s="13" t="s">
        <v>78</v>
      </c>
      <c r="AY500" s="261" t="s">
        <v>142</v>
      </c>
    </row>
    <row r="501" s="13" customFormat="1">
      <c r="A501" s="13"/>
      <c r="B501" s="250"/>
      <c r="C501" s="251"/>
      <c r="D501" s="252" t="s">
        <v>150</v>
      </c>
      <c r="E501" s="253" t="s">
        <v>1</v>
      </c>
      <c r="F501" s="254" t="s">
        <v>174</v>
      </c>
      <c r="G501" s="251"/>
      <c r="H501" s="255">
        <v>14.773999999999999</v>
      </c>
      <c r="I501" s="256"/>
      <c r="J501" s="251"/>
      <c r="K501" s="251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150</v>
      </c>
      <c r="AU501" s="261" t="s">
        <v>148</v>
      </c>
      <c r="AV501" s="13" t="s">
        <v>148</v>
      </c>
      <c r="AW501" s="13" t="s">
        <v>34</v>
      </c>
      <c r="AX501" s="13" t="s">
        <v>78</v>
      </c>
      <c r="AY501" s="261" t="s">
        <v>142</v>
      </c>
    </row>
    <row r="502" s="14" customFormat="1">
      <c r="A502" s="14"/>
      <c r="B502" s="262"/>
      <c r="C502" s="263"/>
      <c r="D502" s="252" t="s">
        <v>150</v>
      </c>
      <c r="E502" s="264" t="s">
        <v>1</v>
      </c>
      <c r="F502" s="265" t="s">
        <v>157</v>
      </c>
      <c r="G502" s="263"/>
      <c r="H502" s="266">
        <v>30.958999999999996</v>
      </c>
      <c r="I502" s="267"/>
      <c r="J502" s="263"/>
      <c r="K502" s="263"/>
      <c r="L502" s="268"/>
      <c r="M502" s="269"/>
      <c r="N502" s="270"/>
      <c r="O502" s="270"/>
      <c r="P502" s="270"/>
      <c r="Q502" s="270"/>
      <c r="R502" s="270"/>
      <c r="S502" s="270"/>
      <c r="T502" s="27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2" t="s">
        <v>150</v>
      </c>
      <c r="AU502" s="272" t="s">
        <v>148</v>
      </c>
      <c r="AV502" s="14" t="s">
        <v>147</v>
      </c>
      <c r="AW502" s="14" t="s">
        <v>34</v>
      </c>
      <c r="AX502" s="14" t="s">
        <v>86</v>
      </c>
      <c r="AY502" s="272" t="s">
        <v>142</v>
      </c>
    </row>
    <row r="503" s="12" customFormat="1" ht="22.8" customHeight="1">
      <c r="A503" s="12"/>
      <c r="B503" s="221"/>
      <c r="C503" s="222"/>
      <c r="D503" s="223" t="s">
        <v>77</v>
      </c>
      <c r="E503" s="234" t="s">
        <v>624</v>
      </c>
      <c r="F503" s="234" t="s">
        <v>625</v>
      </c>
      <c r="G503" s="222"/>
      <c r="H503" s="222"/>
      <c r="I503" s="225"/>
      <c r="J503" s="235">
        <f>BK503</f>
        <v>0</v>
      </c>
      <c r="K503" s="222"/>
      <c r="L503" s="226"/>
      <c r="M503" s="227"/>
      <c r="N503" s="228"/>
      <c r="O503" s="228"/>
      <c r="P503" s="229">
        <f>SUM(P504:P564)</f>
        <v>0</v>
      </c>
      <c r="Q503" s="228"/>
      <c r="R503" s="229">
        <f>SUM(R504:R564)</f>
        <v>0.24538953000000002</v>
      </c>
      <c r="S503" s="228"/>
      <c r="T503" s="230">
        <f>SUM(T504:T564)</f>
        <v>0.086639999999999995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31" t="s">
        <v>148</v>
      </c>
      <c r="AT503" s="232" t="s">
        <v>77</v>
      </c>
      <c r="AU503" s="232" t="s">
        <v>86</v>
      </c>
      <c r="AY503" s="231" t="s">
        <v>142</v>
      </c>
      <c r="BK503" s="233">
        <f>SUM(BK504:BK564)</f>
        <v>0</v>
      </c>
    </row>
    <row r="504" s="2" customFormat="1" ht="16.5" customHeight="1">
      <c r="A504" s="39"/>
      <c r="B504" s="40"/>
      <c r="C504" s="236" t="s">
        <v>626</v>
      </c>
      <c r="D504" s="236" t="s">
        <v>144</v>
      </c>
      <c r="E504" s="237" t="s">
        <v>627</v>
      </c>
      <c r="F504" s="238" t="s">
        <v>628</v>
      </c>
      <c r="G504" s="239" t="s">
        <v>90</v>
      </c>
      <c r="H504" s="240">
        <v>61.021999999999998</v>
      </c>
      <c r="I504" s="241"/>
      <c r="J504" s="242">
        <f>ROUND(I504*H504,2)</f>
        <v>0</v>
      </c>
      <c r="K504" s="243"/>
      <c r="L504" s="45"/>
      <c r="M504" s="244" t="s">
        <v>1</v>
      </c>
      <c r="N504" s="245" t="s">
        <v>44</v>
      </c>
      <c r="O504" s="92"/>
      <c r="P504" s="246">
        <f>O504*H504</f>
        <v>0</v>
      </c>
      <c r="Q504" s="246">
        <v>0</v>
      </c>
      <c r="R504" s="246">
        <f>Q504*H504</f>
        <v>0</v>
      </c>
      <c r="S504" s="246">
        <v>0</v>
      </c>
      <c r="T504" s="24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8" t="s">
        <v>241</v>
      </c>
      <c r="AT504" s="248" t="s">
        <v>144</v>
      </c>
      <c r="AU504" s="248" t="s">
        <v>148</v>
      </c>
      <c r="AY504" s="18" t="s">
        <v>142</v>
      </c>
      <c r="BE504" s="249">
        <f>IF(N504="základní",J504,0)</f>
        <v>0</v>
      </c>
      <c r="BF504" s="249">
        <f>IF(N504="snížená",J504,0)</f>
        <v>0</v>
      </c>
      <c r="BG504" s="249">
        <f>IF(N504="zákl. přenesená",J504,0)</f>
        <v>0</v>
      </c>
      <c r="BH504" s="249">
        <f>IF(N504="sníž. přenesená",J504,0)</f>
        <v>0</v>
      </c>
      <c r="BI504" s="249">
        <f>IF(N504="nulová",J504,0)</f>
        <v>0</v>
      </c>
      <c r="BJ504" s="18" t="s">
        <v>148</v>
      </c>
      <c r="BK504" s="249">
        <f>ROUND(I504*H504,2)</f>
        <v>0</v>
      </c>
      <c r="BL504" s="18" t="s">
        <v>241</v>
      </c>
      <c r="BM504" s="248" t="s">
        <v>629</v>
      </c>
    </row>
    <row r="505" s="13" customFormat="1">
      <c r="A505" s="13"/>
      <c r="B505" s="250"/>
      <c r="C505" s="251"/>
      <c r="D505" s="252" t="s">
        <v>150</v>
      </c>
      <c r="E505" s="253" t="s">
        <v>1</v>
      </c>
      <c r="F505" s="254" t="s">
        <v>172</v>
      </c>
      <c r="G505" s="251"/>
      <c r="H505" s="255">
        <v>13.800000000000001</v>
      </c>
      <c r="I505" s="256"/>
      <c r="J505" s="251"/>
      <c r="K505" s="251"/>
      <c r="L505" s="257"/>
      <c r="M505" s="258"/>
      <c r="N505" s="259"/>
      <c r="O505" s="259"/>
      <c r="P505" s="259"/>
      <c r="Q505" s="259"/>
      <c r="R505" s="259"/>
      <c r="S505" s="259"/>
      <c r="T505" s="26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1" t="s">
        <v>150</v>
      </c>
      <c r="AU505" s="261" t="s">
        <v>148</v>
      </c>
      <c r="AV505" s="13" t="s">
        <v>148</v>
      </c>
      <c r="AW505" s="13" t="s">
        <v>34</v>
      </c>
      <c r="AX505" s="13" t="s">
        <v>78</v>
      </c>
      <c r="AY505" s="261" t="s">
        <v>142</v>
      </c>
    </row>
    <row r="506" s="13" customFormat="1">
      <c r="A506" s="13"/>
      <c r="B506" s="250"/>
      <c r="C506" s="251"/>
      <c r="D506" s="252" t="s">
        <v>150</v>
      </c>
      <c r="E506" s="253" t="s">
        <v>1</v>
      </c>
      <c r="F506" s="254" t="s">
        <v>173</v>
      </c>
      <c r="G506" s="251"/>
      <c r="H506" s="255">
        <v>16.184999999999999</v>
      </c>
      <c r="I506" s="256"/>
      <c r="J506" s="251"/>
      <c r="K506" s="251"/>
      <c r="L506" s="257"/>
      <c r="M506" s="258"/>
      <c r="N506" s="259"/>
      <c r="O506" s="259"/>
      <c r="P506" s="259"/>
      <c r="Q506" s="259"/>
      <c r="R506" s="259"/>
      <c r="S506" s="259"/>
      <c r="T506" s="26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1" t="s">
        <v>150</v>
      </c>
      <c r="AU506" s="261" t="s">
        <v>148</v>
      </c>
      <c r="AV506" s="13" t="s">
        <v>148</v>
      </c>
      <c r="AW506" s="13" t="s">
        <v>34</v>
      </c>
      <c r="AX506" s="13" t="s">
        <v>78</v>
      </c>
      <c r="AY506" s="261" t="s">
        <v>142</v>
      </c>
    </row>
    <row r="507" s="13" customFormat="1">
      <c r="A507" s="13"/>
      <c r="B507" s="250"/>
      <c r="C507" s="251"/>
      <c r="D507" s="252" t="s">
        <v>150</v>
      </c>
      <c r="E507" s="253" t="s">
        <v>1</v>
      </c>
      <c r="F507" s="254" t="s">
        <v>174</v>
      </c>
      <c r="G507" s="251"/>
      <c r="H507" s="255">
        <v>14.773999999999999</v>
      </c>
      <c r="I507" s="256"/>
      <c r="J507" s="251"/>
      <c r="K507" s="251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150</v>
      </c>
      <c r="AU507" s="261" t="s">
        <v>148</v>
      </c>
      <c r="AV507" s="13" t="s">
        <v>148</v>
      </c>
      <c r="AW507" s="13" t="s">
        <v>34</v>
      </c>
      <c r="AX507" s="13" t="s">
        <v>78</v>
      </c>
      <c r="AY507" s="261" t="s">
        <v>142</v>
      </c>
    </row>
    <row r="508" s="13" customFormat="1">
      <c r="A508" s="13"/>
      <c r="B508" s="250"/>
      <c r="C508" s="251"/>
      <c r="D508" s="252" t="s">
        <v>150</v>
      </c>
      <c r="E508" s="253" t="s">
        <v>1</v>
      </c>
      <c r="F508" s="254" t="s">
        <v>175</v>
      </c>
      <c r="G508" s="251"/>
      <c r="H508" s="255">
        <v>8.3699999999999992</v>
      </c>
      <c r="I508" s="256"/>
      <c r="J508" s="251"/>
      <c r="K508" s="251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150</v>
      </c>
      <c r="AU508" s="261" t="s">
        <v>148</v>
      </c>
      <c r="AV508" s="13" t="s">
        <v>148</v>
      </c>
      <c r="AW508" s="13" t="s">
        <v>34</v>
      </c>
      <c r="AX508" s="13" t="s">
        <v>78</v>
      </c>
      <c r="AY508" s="261" t="s">
        <v>142</v>
      </c>
    </row>
    <row r="509" s="13" customFormat="1">
      <c r="A509" s="13"/>
      <c r="B509" s="250"/>
      <c r="C509" s="251"/>
      <c r="D509" s="252" t="s">
        <v>150</v>
      </c>
      <c r="E509" s="253" t="s">
        <v>1</v>
      </c>
      <c r="F509" s="254" t="s">
        <v>176</v>
      </c>
      <c r="G509" s="251"/>
      <c r="H509" s="255">
        <v>1.488</v>
      </c>
      <c r="I509" s="256"/>
      <c r="J509" s="251"/>
      <c r="K509" s="251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150</v>
      </c>
      <c r="AU509" s="261" t="s">
        <v>148</v>
      </c>
      <c r="AV509" s="13" t="s">
        <v>148</v>
      </c>
      <c r="AW509" s="13" t="s">
        <v>34</v>
      </c>
      <c r="AX509" s="13" t="s">
        <v>78</v>
      </c>
      <c r="AY509" s="261" t="s">
        <v>142</v>
      </c>
    </row>
    <row r="510" s="13" customFormat="1">
      <c r="A510" s="13"/>
      <c r="B510" s="250"/>
      <c r="C510" s="251"/>
      <c r="D510" s="252" t="s">
        <v>150</v>
      </c>
      <c r="E510" s="253" t="s">
        <v>1</v>
      </c>
      <c r="F510" s="254" t="s">
        <v>177</v>
      </c>
      <c r="G510" s="251"/>
      <c r="H510" s="255">
        <v>3.2999999999999998</v>
      </c>
      <c r="I510" s="256"/>
      <c r="J510" s="251"/>
      <c r="K510" s="251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150</v>
      </c>
      <c r="AU510" s="261" t="s">
        <v>148</v>
      </c>
      <c r="AV510" s="13" t="s">
        <v>148</v>
      </c>
      <c r="AW510" s="13" t="s">
        <v>34</v>
      </c>
      <c r="AX510" s="13" t="s">
        <v>78</v>
      </c>
      <c r="AY510" s="261" t="s">
        <v>142</v>
      </c>
    </row>
    <row r="511" s="13" customFormat="1">
      <c r="A511" s="13"/>
      <c r="B511" s="250"/>
      <c r="C511" s="251"/>
      <c r="D511" s="252" t="s">
        <v>150</v>
      </c>
      <c r="E511" s="253" t="s">
        <v>1</v>
      </c>
      <c r="F511" s="254" t="s">
        <v>178</v>
      </c>
      <c r="G511" s="251"/>
      <c r="H511" s="255">
        <v>3.105</v>
      </c>
      <c r="I511" s="256"/>
      <c r="J511" s="251"/>
      <c r="K511" s="251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150</v>
      </c>
      <c r="AU511" s="261" t="s">
        <v>148</v>
      </c>
      <c r="AV511" s="13" t="s">
        <v>148</v>
      </c>
      <c r="AW511" s="13" t="s">
        <v>34</v>
      </c>
      <c r="AX511" s="13" t="s">
        <v>78</v>
      </c>
      <c r="AY511" s="261" t="s">
        <v>142</v>
      </c>
    </row>
    <row r="512" s="14" customFormat="1">
      <c r="A512" s="14"/>
      <c r="B512" s="262"/>
      <c r="C512" s="263"/>
      <c r="D512" s="252" t="s">
        <v>150</v>
      </c>
      <c r="E512" s="264" t="s">
        <v>1</v>
      </c>
      <c r="F512" s="265" t="s">
        <v>157</v>
      </c>
      <c r="G512" s="263"/>
      <c r="H512" s="266">
        <v>61.021999999999991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2" t="s">
        <v>150</v>
      </c>
      <c r="AU512" s="272" t="s">
        <v>148</v>
      </c>
      <c r="AV512" s="14" t="s">
        <v>147</v>
      </c>
      <c r="AW512" s="14" t="s">
        <v>34</v>
      </c>
      <c r="AX512" s="14" t="s">
        <v>86</v>
      </c>
      <c r="AY512" s="272" t="s">
        <v>142</v>
      </c>
    </row>
    <row r="513" s="2" customFormat="1" ht="16.5" customHeight="1">
      <c r="A513" s="39"/>
      <c r="B513" s="40"/>
      <c r="C513" s="236" t="s">
        <v>630</v>
      </c>
      <c r="D513" s="236" t="s">
        <v>144</v>
      </c>
      <c r="E513" s="237" t="s">
        <v>631</v>
      </c>
      <c r="F513" s="238" t="s">
        <v>632</v>
      </c>
      <c r="G513" s="239" t="s">
        <v>90</v>
      </c>
      <c r="H513" s="240">
        <v>61.021999999999998</v>
      </c>
      <c r="I513" s="241"/>
      <c r="J513" s="242">
        <f>ROUND(I513*H513,2)</f>
        <v>0</v>
      </c>
      <c r="K513" s="243"/>
      <c r="L513" s="45"/>
      <c r="M513" s="244" t="s">
        <v>1</v>
      </c>
      <c r="N513" s="245" t="s">
        <v>44</v>
      </c>
      <c r="O513" s="92"/>
      <c r="P513" s="246">
        <f>O513*H513</f>
        <v>0</v>
      </c>
      <c r="Q513" s="246">
        <v>0</v>
      </c>
      <c r="R513" s="246">
        <f>Q513*H513</f>
        <v>0</v>
      </c>
      <c r="S513" s="246">
        <v>0</v>
      </c>
      <c r="T513" s="24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8" t="s">
        <v>241</v>
      </c>
      <c r="AT513" s="248" t="s">
        <v>144</v>
      </c>
      <c r="AU513" s="248" t="s">
        <v>148</v>
      </c>
      <c r="AY513" s="18" t="s">
        <v>142</v>
      </c>
      <c r="BE513" s="249">
        <f>IF(N513="základní",J513,0)</f>
        <v>0</v>
      </c>
      <c r="BF513" s="249">
        <f>IF(N513="snížená",J513,0)</f>
        <v>0</v>
      </c>
      <c r="BG513" s="249">
        <f>IF(N513="zákl. přenesená",J513,0)</f>
        <v>0</v>
      </c>
      <c r="BH513" s="249">
        <f>IF(N513="sníž. přenesená",J513,0)</f>
        <v>0</v>
      </c>
      <c r="BI513" s="249">
        <f>IF(N513="nulová",J513,0)</f>
        <v>0</v>
      </c>
      <c r="BJ513" s="18" t="s">
        <v>148</v>
      </c>
      <c r="BK513" s="249">
        <f>ROUND(I513*H513,2)</f>
        <v>0</v>
      </c>
      <c r="BL513" s="18" t="s">
        <v>241</v>
      </c>
      <c r="BM513" s="248" t="s">
        <v>633</v>
      </c>
    </row>
    <row r="514" s="13" customFormat="1">
      <c r="A514" s="13"/>
      <c r="B514" s="250"/>
      <c r="C514" s="251"/>
      <c r="D514" s="252" t="s">
        <v>150</v>
      </c>
      <c r="E514" s="253" t="s">
        <v>1</v>
      </c>
      <c r="F514" s="254" t="s">
        <v>172</v>
      </c>
      <c r="G514" s="251"/>
      <c r="H514" s="255">
        <v>13.800000000000001</v>
      </c>
      <c r="I514" s="256"/>
      <c r="J514" s="251"/>
      <c r="K514" s="251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150</v>
      </c>
      <c r="AU514" s="261" t="s">
        <v>148</v>
      </c>
      <c r="AV514" s="13" t="s">
        <v>148</v>
      </c>
      <c r="AW514" s="13" t="s">
        <v>34</v>
      </c>
      <c r="AX514" s="13" t="s">
        <v>78</v>
      </c>
      <c r="AY514" s="261" t="s">
        <v>142</v>
      </c>
    </row>
    <row r="515" s="13" customFormat="1">
      <c r="A515" s="13"/>
      <c r="B515" s="250"/>
      <c r="C515" s="251"/>
      <c r="D515" s="252" t="s">
        <v>150</v>
      </c>
      <c r="E515" s="253" t="s">
        <v>1</v>
      </c>
      <c r="F515" s="254" t="s">
        <v>173</v>
      </c>
      <c r="G515" s="251"/>
      <c r="H515" s="255">
        <v>16.184999999999999</v>
      </c>
      <c r="I515" s="256"/>
      <c r="J515" s="251"/>
      <c r="K515" s="251"/>
      <c r="L515" s="257"/>
      <c r="M515" s="258"/>
      <c r="N515" s="259"/>
      <c r="O515" s="259"/>
      <c r="P515" s="259"/>
      <c r="Q515" s="259"/>
      <c r="R515" s="259"/>
      <c r="S515" s="259"/>
      <c r="T515" s="26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1" t="s">
        <v>150</v>
      </c>
      <c r="AU515" s="261" t="s">
        <v>148</v>
      </c>
      <c r="AV515" s="13" t="s">
        <v>148</v>
      </c>
      <c r="AW515" s="13" t="s">
        <v>34</v>
      </c>
      <c r="AX515" s="13" t="s">
        <v>78</v>
      </c>
      <c r="AY515" s="261" t="s">
        <v>142</v>
      </c>
    </row>
    <row r="516" s="13" customFormat="1">
      <c r="A516" s="13"/>
      <c r="B516" s="250"/>
      <c r="C516" s="251"/>
      <c r="D516" s="252" t="s">
        <v>150</v>
      </c>
      <c r="E516" s="253" t="s">
        <v>1</v>
      </c>
      <c r="F516" s="254" t="s">
        <v>174</v>
      </c>
      <c r="G516" s="251"/>
      <c r="H516" s="255">
        <v>14.773999999999999</v>
      </c>
      <c r="I516" s="256"/>
      <c r="J516" s="251"/>
      <c r="K516" s="251"/>
      <c r="L516" s="257"/>
      <c r="M516" s="258"/>
      <c r="N516" s="259"/>
      <c r="O516" s="259"/>
      <c r="P516" s="259"/>
      <c r="Q516" s="259"/>
      <c r="R516" s="259"/>
      <c r="S516" s="259"/>
      <c r="T516" s="26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1" t="s">
        <v>150</v>
      </c>
      <c r="AU516" s="261" t="s">
        <v>148</v>
      </c>
      <c r="AV516" s="13" t="s">
        <v>148</v>
      </c>
      <c r="AW516" s="13" t="s">
        <v>34</v>
      </c>
      <c r="AX516" s="13" t="s">
        <v>78</v>
      </c>
      <c r="AY516" s="261" t="s">
        <v>142</v>
      </c>
    </row>
    <row r="517" s="13" customFormat="1">
      <c r="A517" s="13"/>
      <c r="B517" s="250"/>
      <c r="C517" s="251"/>
      <c r="D517" s="252" t="s">
        <v>150</v>
      </c>
      <c r="E517" s="253" t="s">
        <v>1</v>
      </c>
      <c r="F517" s="254" t="s">
        <v>175</v>
      </c>
      <c r="G517" s="251"/>
      <c r="H517" s="255">
        <v>8.3699999999999992</v>
      </c>
      <c r="I517" s="256"/>
      <c r="J517" s="251"/>
      <c r="K517" s="251"/>
      <c r="L517" s="257"/>
      <c r="M517" s="258"/>
      <c r="N517" s="259"/>
      <c r="O517" s="259"/>
      <c r="P517" s="259"/>
      <c r="Q517" s="259"/>
      <c r="R517" s="259"/>
      <c r="S517" s="259"/>
      <c r="T517" s="26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1" t="s">
        <v>150</v>
      </c>
      <c r="AU517" s="261" t="s">
        <v>148</v>
      </c>
      <c r="AV517" s="13" t="s">
        <v>148</v>
      </c>
      <c r="AW517" s="13" t="s">
        <v>34</v>
      </c>
      <c r="AX517" s="13" t="s">
        <v>78</v>
      </c>
      <c r="AY517" s="261" t="s">
        <v>142</v>
      </c>
    </row>
    <row r="518" s="13" customFormat="1">
      <c r="A518" s="13"/>
      <c r="B518" s="250"/>
      <c r="C518" s="251"/>
      <c r="D518" s="252" t="s">
        <v>150</v>
      </c>
      <c r="E518" s="253" t="s">
        <v>1</v>
      </c>
      <c r="F518" s="254" t="s">
        <v>176</v>
      </c>
      <c r="G518" s="251"/>
      <c r="H518" s="255">
        <v>1.488</v>
      </c>
      <c r="I518" s="256"/>
      <c r="J518" s="251"/>
      <c r="K518" s="251"/>
      <c r="L518" s="257"/>
      <c r="M518" s="258"/>
      <c r="N518" s="259"/>
      <c r="O518" s="259"/>
      <c r="P518" s="259"/>
      <c r="Q518" s="259"/>
      <c r="R518" s="259"/>
      <c r="S518" s="259"/>
      <c r="T518" s="26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1" t="s">
        <v>150</v>
      </c>
      <c r="AU518" s="261" t="s">
        <v>148</v>
      </c>
      <c r="AV518" s="13" t="s">
        <v>148</v>
      </c>
      <c r="AW518" s="13" t="s">
        <v>34</v>
      </c>
      <c r="AX518" s="13" t="s">
        <v>78</v>
      </c>
      <c r="AY518" s="261" t="s">
        <v>142</v>
      </c>
    </row>
    <row r="519" s="13" customFormat="1">
      <c r="A519" s="13"/>
      <c r="B519" s="250"/>
      <c r="C519" s="251"/>
      <c r="D519" s="252" t="s">
        <v>150</v>
      </c>
      <c r="E519" s="253" t="s">
        <v>1</v>
      </c>
      <c r="F519" s="254" t="s">
        <v>177</v>
      </c>
      <c r="G519" s="251"/>
      <c r="H519" s="255">
        <v>3.2999999999999998</v>
      </c>
      <c r="I519" s="256"/>
      <c r="J519" s="251"/>
      <c r="K519" s="251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150</v>
      </c>
      <c r="AU519" s="261" t="s">
        <v>148</v>
      </c>
      <c r="AV519" s="13" t="s">
        <v>148</v>
      </c>
      <c r="AW519" s="13" t="s">
        <v>34</v>
      </c>
      <c r="AX519" s="13" t="s">
        <v>78</v>
      </c>
      <c r="AY519" s="261" t="s">
        <v>142</v>
      </c>
    </row>
    <row r="520" s="13" customFormat="1">
      <c r="A520" s="13"/>
      <c r="B520" s="250"/>
      <c r="C520" s="251"/>
      <c r="D520" s="252" t="s">
        <v>150</v>
      </c>
      <c r="E520" s="253" t="s">
        <v>1</v>
      </c>
      <c r="F520" s="254" t="s">
        <v>178</v>
      </c>
      <c r="G520" s="251"/>
      <c r="H520" s="255">
        <v>3.105</v>
      </c>
      <c r="I520" s="256"/>
      <c r="J520" s="251"/>
      <c r="K520" s="251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150</v>
      </c>
      <c r="AU520" s="261" t="s">
        <v>148</v>
      </c>
      <c r="AV520" s="13" t="s">
        <v>148</v>
      </c>
      <c r="AW520" s="13" t="s">
        <v>34</v>
      </c>
      <c r="AX520" s="13" t="s">
        <v>78</v>
      </c>
      <c r="AY520" s="261" t="s">
        <v>142</v>
      </c>
    </row>
    <row r="521" s="14" customFormat="1">
      <c r="A521" s="14"/>
      <c r="B521" s="262"/>
      <c r="C521" s="263"/>
      <c r="D521" s="252" t="s">
        <v>150</v>
      </c>
      <c r="E521" s="264" t="s">
        <v>1</v>
      </c>
      <c r="F521" s="265" t="s">
        <v>157</v>
      </c>
      <c r="G521" s="263"/>
      <c r="H521" s="266">
        <v>61.021999999999991</v>
      </c>
      <c r="I521" s="267"/>
      <c r="J521" s="263"/>
      <c r="K521" s="263"/>
      <c r="L521" s="268"/>
      <c r="M521" s="269"/>
      <c r="N521" s="270"/>
      <c r="O521" s="270"/>
      <c r="P521" s="270"/>
      <c r="Q521" s="270"/>
      <c r="R521" s="270"/>
      <c r="S521" s="270"/>
      <c r="T521" s="27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2" t="s">
        <v>150</v>
      </c>
      <c r="AU521" s="272" t="s">
        <v>148</v>
      </c>
      <c r="AV521" s="14" t="s">
        <v>147</v>
      </c>
      <c r="AW521" s="14" t="s">
        <v>34</v>
      </c>
      <c r="AX521" s="14" t="s">
        <v>86</v>
      </c>
      <c r="AY521" s="272" t="s">
        <v>142</v>
      </c>
    </row>
    <row r="522" s="2" customFormat="1" ht="21.75" customHeight="1">
      <c r="A522" s="39"/>
      <c r="B522" s="40"/>
      <c r="C522" s="236" t="s">
        <v>634</v>
      </c>
      <c r="D522" s="236" t="s">
        <v>144</v>
      </c>
      <c r="E522" s="237" t="s">
        <v>635</v>
      </c>
      <c r="F522" s="238" t="s">
        <v>636</v>
      </c>
      <c r="G522" s="239" t="s">
        <v>90</v>
      </c>
      <c r="H522" s="240">
        <v>53.128999999999998</v>
      </c>
      <c r="I522" s="241"/>
      <c r="J522" s="242">
        <f>ROUND(I522*H522,2)</f>
        <v>0</v>
      </c>
      <c r="K522" s="243"/>
      <c r="L522" s="45"/>
      <c r="M522" s="244" t="s">
        <v>1</v>
      </c>
      <c r="N522" s="245" t="s">
        <v>44</v>
      </c>
      <c r="O522" s="92"/>
      <c r="P522" s="246">
        <f>O522*H522</f>
        <v>0</v>
      </c>
      <c r="Q522" s="246">
        <v>3.0000000000000001E-05</v>
      </c>
      <c r="R522" s="246">
        <f>Q522*H522</f>
        <v>0.0015938700000000001</v>
      </c>
      <c r="S522" s="246">
        <v>0</v>
      </c>
      <c r="T522" s="24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8" t="s">
        <v>241</v>
      </c>
      <c r="AT522" s="248" t="s">
        <v>144</v>
      </c>
      <c r="AU522" s="248" t="s">
        <v>148</v>
      </c>
      <c r="AY522" s="18" t="s">
        <v>142</v>
      </c>
      <c r="BE522" s="249">
        <f>IF(N522="základní",J522,0)</f>
        <v>0</v>
      </c>
      <c r="BF522" s="249">
        <f>IF(N522="snížená",J522,0)</f>
        <v>0</v>
      </c>
      <c r="BG522" s="249">
        <f>IF(N522="zákl. přenesená",J522,0)</f>
        <v>0</v>
      </c>
      <c r="BH522" s="249">
        <f>IF(N522="sníž. přenesená",J522,0)</f>
        <v>0</v>
      </c>
      <c r="BI522" s="249">
        <f>IF(N522="nulová",J522,0)</f>
        <v>0</v>
      </c>
      <c r="BJ522" s="18" t="s">
        <v>148</v>
      </c>
      <c r="BK522" s="249">
        <f>ROUND(I522*H522,2)</f>
        <v>0</v>
      </c>
      <c r="BL522" s="18" t="s">
        <v>241</v>
      </c>
      <c r="BM522" s="248" t="s">
        <v>637</v>
      </c>
    </row>
    <row r="523" s="13" customFormat="1">
      <c r="A523" s="13"/>
      <c r="B523" s="250"/>
      <c r="C523" s="251"/>
      <c r="D523" s="252" t="s">
        <v>150</v>
      </c>
      <c r="E523" s="253" t="s">
        <v>1</v>
      </c>
      <c r="F523" s="254" t="s">
        <v>172</v>
      </c>
      <c r="G523" s="251"/>
      <c r="H523" s="255">
        <v>13.800000000000001</v>
      </c>
      <c r="I523" s="256"/>
      <c r="J523" s="251"/>
      <c r="K523" s="251"/>
      <c r="L523" s="257"/>
      <c r="M523" s="258"/>
      <c r="N523" s="259"/>
      <c r="O523" s="259"/>
      <c r="P523" s="259"/>
      <c r="Q523" s="259"/>
      <c r="R523" s="259"/>
      <c r="S523" s="259"/>
      <c r="T523" s="26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1" t="s">
        <v>150</v>
      </c>
      <c r="AU523" s="261" t="s">
        <v>148</v>
      </c>
      <c r="AV523" s="13" t="s">
        <v>148</v>
      </c>
      <c r="AW523" s="13" t="s">
        <v>34</v>
      </c>
      <c r="AX523" s="13" t="s">
        <v>78</v>
      </c>
      <c r="AY523" s="261" t="s">
        <v>142</v>
      </c>
    </row>
    <row r="524" s="13" customFormat="1">
      <c r="A524" s="13"/>
      <c r="B524" s="250"/>
      <c r="C524" s="251"/>
      <c r="D524" s="252" t="s">
        <v>150</v>
      </c>
      <c r="E524" s="253" t="s">
        <v>1</v>
      </c>
      <c r="F524" s="254" t="s">
        <v>173</v>
      </c>
      <c r="G524" s="251"/>
      <c r="H524" s="255">
        <v>16.184999999999999</v>
      </c>
      <c r="I524" s="256"/>
      <c r="J524" s="251"/>
      <c r="K524" s="251"/>
      <c r="L524" s="257"/>
      <c r="M524" s="258"/>
      <c r="N524" s="259"/>
      <c r="O524" s="259"/>
      <c r="P524" s="259"/>
      <c r="Q524" s="259"/>
      <c r="R524" s="259"/>
      <c r="S524" s="259"/>
      <c r="T524" s="26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1" t="s">
        <v>150</v>
      </c>
      <c r="AU524" s="261" t="s">
        <v>148</v>
      </c>
      <c r="AV524" s="13" t="s">
        <v>148</v>
      </c>
      <c r="AW524" s="13" t="s">
        <v>34</v>
      </c>
      <c r="AX524" s="13" t="s">
        <v>78</v>
      </c>
      <c r="AY524" s="261" t="s">
        <v>142</v>
      </c>
    </row>
    <row r="525" s="13" customFormat="1">
      <c r="A525" s="13"/>
      <c r="B525" s="250"/>
      <c r="C525" s="251"/>
      <c r="D525" s="252" t="s">
        <v>150</v>
      </c>
      <c r="E525" s="253" t="s">
        <v>1</v>
      </c>
      <c r="F525" s="254" t="s">
        <v>174</v>
      </c>
      <c r="G525" s="251"/>
      <c r="H525" s="255">
        <v>14.773999999999999</v>
      </c>
      <c r="I525" s="256"/>
      <c r="J525" s="251"/>
      <c r="K525" s="251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150</v>
      </c>
      <c r="AU525" s="261" t="s">
        <v>148</v>
      </c>
      <c r="AV525" s="13" t="s">
        <v>148</v>
      </c>
      <c r="AW525" s="13" t="s">
        <v>34</v>
      </c>
      <c r="AX525" s="13" t="s">
        <v>78</v>
      </c>
      <c r="AY525" s="261" t="s">
        <v>142</v>
      </c>
    </row>
    <row r="526" s="13" customFormat="1">
      <c r="A526" s="13"/>
      <c r="B526" s="250"/>
      <c r="C526" s="251"/>
      <c r="D526" s="252" t="s">
        <v>150</v>
      </c>
      <c r="E526" s="253" t="s">
        <v>1</v>
      </c>
      <c r="F526" s="254" t="s">
        <v>175</v>
      </c>
      <c r="G526" s="251"/>
      <c r="H526" s="255">
        <v>8.3699999999999992</v>
      </c>
      <c r="I526" s="256"/>
      <c r="J526" s="251"/>
      <c r="K526" s="251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150</v>
      </c>
      <c r="AU526" s="261" t="s">
        <v>148</v>
      </c>
      <c r="AV526" s="13" t="s">
        <v>148</v>
      </c>
      <c r="AW526" s="13" t="s">
        <v>34</v>
      </c>
      <c r="AX526" s="13" t="s">
        <v>78</v>
      </c>
      <c r="AY526" s="261" t="s">
        <v>142</v>
      </c>
    </row>
    <row r="527" s="14" customFormat="1">
      <c r="A527" s="14"/>
      <c r="B527" s="262"/>
      <c r="C527" s="263"/>
      <c r="D527" s="252" t="s">
        <v>150</v>
      </c>
      <c r="E527" s="264" t="s">
        <v>1</v>
      </c>
      <c r="F527" s="265" t="s">
        <v>157</v>
      </c>
      <c r="G527" s="263"/>
      <c r="H527" s="266">
        <v>53.128999999999998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2" t="s">
        <v>150</v>
      </c>
      <c r="AU527" s="272" t="s">
        <v>148</v>
      </c>
      <c r="AV527" s="14" t="s">
        <v>147</v>
      </c>
      <c r="AW527" s="14" t="s">
        <v>34</v>
      </c>
      <c r="AX527" s="14" t="s">
        <v>86</v>
      </c>
      <c r="AY527" s="272" t="s">
        <v>142</v>
      </c>
    </row>
    <row r="528" s="2" customFormat="1" ht="21.75" customHeight="1">
      <c r="A528" s="39"/>
      <c r="B528" s="40"/>
      <c r="C528" s="236" t="s">
        <v>638</v>
      </c>
      <c r="D528" s="236" t="s">
        <v>144</v>
      </c>
      <c r="E528" s="237" t="s">
        <v>639</v>
      </c>
      <c r="F528" s="238" t="s">
        <v>640</v>
      </c>
      <c r="G528" s="239" t="s">
        <v>90</v>
      </c>
      <c r="H528" s="240">
        <v>25.469999999999999</v>
      </c>
      <c r="I528" s="241"/>
      <c r="J528" s="242">
        <f>ROUND(I528*H528,2)</f>
        <v>0</v>
      </c>
      <c r="K528" s="243"/>
      <c r="L528" s="45"/>
      <c r="M528" s="244" t="s">
        <v>1</v>
      </c>
      <c r="N528" s="245" t="s">
        <v>44</v>
      </c>
      <c r="O528" s="92"/>
      <c r="P528" s="246">
        <f>O528*H528</f>
        <v>0</v>
      </c>
      <c r="Q528" s="246">
        <v>0</v>
      </c>
      <c r="R528" s="246">
        <f>Q528*H528</f>
        <v>0</v>
      </c>
      <c r="S528" s="246">
        <v>0.0030000000000000001</v>
      </c>
      <c r="T528" s="247">
        <f>S528*H528</f>
        <v>0.076409999999999992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8" t="s">
        <v>241</v>
      </c>
      <c r="AT528" s="248" t="s">
        <v>144</v>
      </c>
      <c r="AU528" s="248" t="s">
        <v>148</v>
      </c>
      <c r="AY528" s="18" t="s">
        <v>142</v>
      </c>
      <c r="BE528" s="249">
        <f>IF(N528="základní",J528,0)</f>
        <v>0</v>
      </c>
      <c r="BF528" s="249">
        <f>IF(N528="snížená",J528,0)</f>
        <v>0</v>
      </c>
      <c r="BG528" s="249">
        <f>IF(N528="zákl. přenesená",J528,0)</f>
        <v>0</v>
      </c>
      <c r="BH528" s="249">
        <f>IF(N528="sníž. přenesená",J528,0)</f>
        <v>0</v>
      </c>
      <c r="BI528" s="249">
        <f>IF(N528="nulová",J528,0)</f>
        <v>0</v>
      </c>
      <c r="BJ528" s="18" t="s">
        <v>148</v>
      </c>
      <c r="BK528" s="249">
        <f>ROUND(I528*H528,2)</f>
        <v>0</v>
      </c>
      <c r="BL528" s="18" t="s">
        <v>241</v>
      </c>
      <c r="BM528" s="248" t="s">
        <v>641</v>
      </c>
    </row>
    <row r="529" s="13" customFormat="1">
      <c r="A529" s="13"/>
      <c r="B529" s="250"/>
      <c r="C529" s="251"/>
      <c r="D529" s="252" t="s">
        <v>150</v>
      </c>
      <c r="E529" s="253" t="s">
        <v>1</v>
      </c>
      <c r="F529" s="254" t="s">
        <v>172</v>
      </c>
      <c r="G529" s="251"/>
      <c r="H529" s="255">
        <v>13.800000000000001</v>
      </c>
      <c r="I529" s="256"/>
      <c r="J529" s="251"/>
      <c r="K529" s="251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150</v>
      </c>
      <c r="AU529" s="261" t="s">
        <v>148</v>
      </c>
      <c r="AV529" s="13" t="s">
        <v>148</v>
      </c>
      <c r="AW529" s="13" t="s">
        <v>34</v>
      </c>
      <c r="AX529" s="13" t="s">
        <v>78</v>
      </c>
      <c r="AY529" s="261" t="s">
        <v>142</v>
      </c>
    </row>
    <row r="530" s="13" customFormat="1">
      <c r="A530" s="13"/>
      <c r="B530" s="250"/>
      <c r="C530" s="251"/>
      <c r="D530" s="252" t="s">
        <v>150</v>
      </c>
      <c r="E530" s="253" t="s">
        <v>1</v>
      </c>
      <c r="F530" s="254" t="s">
        <v>175</v>
      </c>
      <c r="G530" s="251"/>
      <c r="H530" s="255">
        <v>8.3699999999999992</v>
      </c>
      <c r="I530" s="256"/>
      <c r="J530" s="251"/>
      <c r="K530" s="251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150</v>
      </c>
      <c r="AU530" s="261" t="s">
        <v>148</v>
      </c>
      <c r="AV530" s="13" t="s">
        <v>148</v>
      </c>
      <c r="AW530" s="13" t="s">
        <v>34</v>
      </c>
      <c r="AX530" s="13" t="s">
        <v>78</v>
      </c>
      <c r="AY530" s="261" t="s">
        <v>142</v>
      </c>
    </row>
    <row r="531" s="13" customFormat="1">
      <c r="A531" s="13"/>
      <c r="B531" s="250"/>
      <c r="C531" s="251"/>
      <c r="D531" s="252" t="s">
        <v>150</v>
      </c>
      <c r="E531" s="253" t="s">
        <v>1</v>
      </c>
      <c r="F531" s="254" t="s">
        <v>177</v>
      </c>
      <c r="G531" s="251"/>
      <c r="H531" s="255">
        <v>3.2999999999999998</v>
      </c>
      <c r="I531" s="256"/>
      <c r="J531" s="251"/>
      <c r="K531" s="251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150</v>
      </c>
      <c r="AU531" s="261" t="s">
        <v>148</v>
      </c>
      <c r="AV531" s="13" t="s">
        <v>148</v>
      </c>
      <c r="AW531" s="13" t="s">
        <v>34</v>
      </c>
      <c r="AX531" s="13" t="s">
        <v>78</v>
      </c>
      <c r="AY531" s="261" t="s">
        <v>142</v>
      </c>
    </row>
    <row r="532" s="14" customFormat="1">
      <c r="A532" s="14"/>
      <c r="B532" s="262"/>
      <c r="C532" s="263"/>
      <c r="D532" s="252" t="s">
        <v>150</v>
      </c>
      <c r="E532" s="264" t="s">
        <v>1</v>
      </c>
      <c r="F532" s="265" t="s">
        <v>157</v>
      </c>
      <c r="G532" s="263"/>
      <c r="H532" s="266">
        <v>25.470000000000002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2" t="s">
        <v>150</v>
      </c>
      <c r="AU532" s="272" t="s">
        <v>148</v>
      </c>
      <c r="AV532" s="14" t="s">
        <v>147</v>
      </c>
      <c r="AW532" s="14" t="s">
        <v>34</v>
      </c>
      <c r="AX532" s="14" t="s">
        <v>86</v>
      </c>
      <c r="AY532" s="272" t="s">
        <v>142</v>
      </c>
    </row>
    <row r="533" s="2" customFormat="1" ht="16.5" customHeight="1">
      <c r="A533" s="39"/>
      <c r="B533" s="40"/>
      <c r="C533" s="236" t="s">
        <v>642</v>
      </c>
      <c r="D533" s="236" t="s">
        <v>144</v>
      </c>
      <c r="E533" s="237" t="s">
        <v>643</v>
      </c>
      <c r="F533" s="238" t="s">
        <v>644</v>
      </c>
      <c r="G533" s="239" t="s">
        <v>90</v>
      </c>
      <c r="H533" s="240">
        <v>53.128999999999998</v>
      </c>
      <c r="I533" s="241"/>
      <c r="J533" s="242">
        <f>ROUND(I533*H533,2)</f>
        <v>0</v>
      </c>
      <c r="K533" s="243"/>
      <c r="L533" s="45"/>
      <c r="M533" s="244" t="s">
        <v>1</v>
      </c>
      <c r="N533" s="245" t="s">
        <v>44</v>
      </c>
      <c r="O533" s="92"/>
      <c r="P533" s="246">
        <f>O533*H533</f>
        <v>0</v>
      </c>
      <c r="Q533" s="246">
        <v>0.00029999999999999997</v>
      </c>
      <c r="R533" s="246">
        <f>Q533*H533</f>
        <v>0.015938699999999997</v>
      </c>
      <c r="S533" s="246">
        <v>0</v>
      </c>
      <c r="T533" s="24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8" t="s">
        <v>241</v>
      </c>
      <c r="AT533" s="248" t="s">
        <v>144</v>
      </c>
      <c r="AU533" s="248" t="s">
        <v>148</v>
      </c>
      <c r="AY533" s="18" t="s">
        <v>142</v>
      </c>
      <c r="BE533" s="249">
        <f>IF(N533="základní",J533,0)</f>
        <v>0</v>
      </c>
      <c r="BF533" s="249">
        <f>IF(N533="snížená",J533,0)</f>
        <v>0</v>
      </c>
      <c r="BG533" s="249">
        <f>IF(N533="zákl. přenesená",J533,0)</f>
        <v>0</v>
      </c>
      <c r="BH533" s="249">
        <f>IF(N533="sníž. přenesená",J533,0)</f>
        <v>0</v>
      </c>
      <c r="BI533" s="249">
        <f>IF(N533="nulová",J533,0)</f>
        <v>0</v>
      </c>
      <c r="BJ533" s="18" t="s">
        <v>148</v>
      </c>
      <c r="BK533" s="249">
        <f>ROUND(I533*H533,2)</f>
        <v>0</v>
      </c>
      <c r="BL533" s="18" t="s">
        <v>241</v>
      </c>
      <c r="BM533" s="248" t="s">
        <v>645</v>
      </c>
    </row>
    <row r="534" s="13" customFormat="1">
      <c r="A534" s="13"/>
      <c r="B534" s="250"/>
      <c r="C534" s="251"/>
      <c r="D534" s="252" t="s">
        <v>150</v>
      </c>
      <c r="E534" s="253" t="s">
        <v>1</v>
      </c>
      <c r="F534" s="254" t="s">
        <v>172</v>
      </c>
      <c r="G534" s="251"/>
      <c r="H534" s="255">
        <v>13.800000000000001</v>
      </c>
      <c r="I534" s="256"/>
      <c r="J534" s="251"/>
      <c r="K534" s="251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150</v>
      </c>
      <c r="AU534" s="261" t="s">
        <v>148</v>
      </c>
      <c r="AV534" s="13" t="s">
        <v>148</v>
      </c>
      <c r="AW534" s="13" t="s">
        <v>34</v>
      </c>
      <c r="AX534" s="13" t="s">
        <v>78</v>
      </c>
      <c r="AY534" s="261" t="s">
        <v>142</v>
      </c>
    </row>
    <row r="535" s="13" customFormat="1">
      <c r="A535" s="13"/>
      <c r="B535" s="250"/>
      <c r="C535" s="251"/>
      <c r="D535" s="252" t="s">
        <v>150</v>
      </c>
      <c r="E535" s="253" t="s">
        <v>1</v>
      </c>
      <c r="F535" s="254" t="s">
        <v>173</v>
      </c>
      <c r="G535" s="251"/>
      <c r="H535" s="255">
        <v>16.184999999999999</v>
      </c>
      <c r="I535" s="256"/>
      <c r="J535" s="251"/>
      <c r="K535" s="251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150</v>
      </c>
      <c r="AU535" s="261" t="s">
        <v>148</v>
      </c>
      <c r="AV535" s="13" t="s">
        <v>148</v>
      </c>
      <c r="AW535" s="13" t="s">
        <v>34</v>
      </c>
      <c r="AX535" s="13" t="s">
        <v>78</v>
      </c>
      <c r="AY535" s="261" t="s">
        <v>142</v>
      </c>
    </row>
    <row r="536" s="13" customFormat="1">
      <c r="A536" s="13"/>
      <c r="B536" s="250"/>
      <c r="C536" s="251"/>
      <c r="D536" s="252" t="s">
        <v>150</v>
      </c>
      <c r="E536" s="253" t="s">
        <v>1</v>
      </c>
      <c r="F536" s="254" t="s">
        <v>174</v>
      </c>
      <c r="G536" s="251"/>
      <c r="H536" s="255">
        <v>14.773999999999999</v>
      </c>
      <c r="I536" s="256"/>
      <c r="J536" s="251"/>
      <c r="K536" s="251"/>
      <c r="L536" s="257"/>
      <c r="M536" s="258"/>
      <c r="N536" s="259"/>
      <c r="O536" s="259"/>
      <c r="P536" s="259"/>
      <c r="Q536" s="259"/>
      <c r="R536" s="259"/>
      <c r="S536" s="259"/>
      <c r="T536" s="26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1" t="s">
        <v>150</v>
      </c>
      <c r="AU536" s="261" t="s">
        <v>148</v>
      </c>
      <c r="AV536" s="13" t="s">
        <v>148</v>
      </c>
      <c r="AW536" s="13" t="s">
        <v>34</v>
      </c>
      <c r="AX536" s="13" t="s">
        <v>78</v>
      </c>
      <c r="AY536" s="261" t="s">
        <v>142</v>
      </c>
    </row>
    <row r="537" s="13" customFormat="1">
      <c r="A537" s="13"/>
      <c r="B537" s="250"/>
      <c r="C537" s="251"/>
      <c r="D537" s="252" t="s">
        <v>150</v>
      </c>
      <c r="E537" s="253" t="s">
        <v>1</v>
      </c>
      <c r="F537" s="254" t="s">
        <v>175</v>
      </c>
      <c r="G537" s="251"/>
      <c r="H537" s="255">
        <v>8.3699999999999992</v>
      </c>
      <c r="I537" s="256"/>
      <c r="J537" s="251"/>
      <c r="K537" s="251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150</v>
      </c>
      <c r="AU537" s="261" t="s">
        <v>148</v>
      </c>
      <c r="AV537" s="13" t="s">
        <v>148</v>
      </c>
      <c r="AW537" s="13" t="s">
        <v>34</v>
      </c>
      <c r="AX537" s="13" t="s">
        <v>78</v>
      </c>
      <c r="AY537" s="261" t="s">
        <v>142</v>
      </c>
    </row>
    <row r="538" s="14" customFormat="1">
      <c r="A538" s="14"/>
      <c r="B538" s="262"/>
      <c r="C538" s="263"/>
      <c r="D538" s="252" t="s">
        <v>150</v>
      </c>
      <c r="E538" s="264" t="s">
        <v>1</v>
      </c>
      <c r="F538" s="265" t="s">
        <v>157</v>
      </c>
      <c r="G538" s="263"/>
      <c r="H538" s="266">
        <v>53.128999999999998</v>
      </c>
      <c r="I538" s="267"/>
      <c r="J538" s="263"/>
      <c r="K538" s="263"/>
      <c r="L538" s="268"/>
      <c r="M538" s="269"/>
      <c r="N538" s="270"/>
      <c r="O538" s="270"/>
      <c r="P538" s="270"/>
      <c r="Q538" s="270"/>
      <c r="R538" s="270"/>
      <c r="S538" s="270"/>
      <c r="T538" s="27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2" t="s">
        <v>150</v>
      </c>
      <c r="AU538" s="272" t="s">
        <v>148</v>
      </c>
      <c r="AV538" s="14" t="s">
        <v>147</v>
      </c>
      <c r="AW538" s="14" t="s">
        <v>34</v>
      </c>
      <c r="AX538" s="14" t="s">
        <v>86</v>
      </c>
      <c r="AY538" s="272" t="s">
        <v>142</v>
      </c>
    </row>
    <row r="539" s="2" customFormat="1" ht="33" customHeight="1">
      <c r="A539" s="39"/>
      <c r="B539" s="40"/>
      <c r="C539" s="294" t="s">
        <v>646</v>
      </c>
      <c r="D539" s="294" t="s">
        <v>345</v>
      </c>
      <c r="E539" s="295" t="s">
        <v>647</v>
      </c>
      <c r="F539" s="296" t="s">
        <v>648</v>
      </c>
      <c r="G539" s="297" t="s">
        <v>90</v>
      </c>
      <c r="H539" s="298">
        <v>58.442</v>
      </c>
      <c r="I539" s="299"/>
      <c r="J539" s="300">
        <f>ROUND(I539*H539,2)</f>
        <v>0</v>
      </c>
      <c r="K539" s="301"/>
      <c r="L539" s="302"/>
      <c r="M539" s="303" t="s">
        <v>1</v>
      </c>
      <c r="N539" s="304" t="s">
        <v>44</v>
      </c>
      <c r="O539" s="92"/>
      <c r="P539" s="246">
        <f>O539*H539</f>
        <v>0</v>
      </c>
      <c r="Q539" s="246">
        <v>0.0036800000000000001</v>
      </c>
      <c r="R539" s="246">
        <f>Q539*H539</f>
        <v>0.21506656000000002</v>
      </c>
      <c r="S539" s="246">
        <v>0</v>
      </c>
      <c r="T539" s="24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8" t="s">
        <v>344</v>
      </c>
      <c r="AT539" s="248" t="s">
        <v>345</v>
      </c>
      <c r="AU539" s="248" t="s">
        <v>148</v>
      </c>
      <c r="AY539" s="18" t="s">
        <v>142</v>
      </c>
      <c r="BE539" s="249">
        <f>IF(N539="základní",J539,0)</f>
        <v>0</v>
      </c>
      <c r="BF539" s="249">
        <f>IF(N539="snížená",J539,0)</f>
        <v>0</v>
      </c>
      <c r="BG539" s="249">
        <f>IF(N539="zákl. přenesená",J539,0)</f>
        <v>0</v>
      </c>
      <c r="BH539" s="249">
        <f>IF(N539="sníž. přenesená",J539,0)</f>
        <v>0</v>
      </c>
      <c r="BI539" s="249">
        <f>IF(N539="nulová",J539,0)</f>
        <v>0</v>
      </c>
      <c r="BJ539" s="18" t="s">
        <v>148</v>
      </c>
      <c r="BK539" s="249">
        <f>ROUND(I539*H539,2)</f>
        <v>0</v>
      </c>
      <c r="BL539" s="18" t="s">
        <v>241</v>
      </c>
      <c r="BM539" s="248" t="s">
        <v>649</v>
      </c>
    </row>
    <row r="540" s="13" customFormat="1">
      <c r="A540" s="13"/>
      <c r="B540" s="250"/>
      <c r="C540" s="251"/>
      <c r="D540" s="252" t="s">
        <v>150</v>
      </c>
      <c r="E540" s="253" t="s">
        <v>1</v>
      </c>
      <c r="F540" s="254" t="s">
        <v>650</v>
      </c>
      <c r="G540" s="251"/>
      <c r="H540" s="255">
        <v>53.128999999999998</v>
      </c>
      <c r="I540" s="256"/>
      <c r="J540" s="251"/>
      <c r="K540" s="251"/>
      <c r="L540" s="257"/>
      <c r="M540" s="258"/>
      <c r="N540" s="259"/>
      <c r="O540" s="259"/>
      <c r="P540" s="259"/>
      <c r="Q540" s="259"/>
      <c r="R540" s="259"/>
      <c r="S540" s="259"/>
      <c r="T540" s="26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1" t="s">
        <v>150</v>
      </c>
      <c r="AU540" s="261" t="s">
        <v>148</v>
      </c>
      <c r="AV540" s="13" t="s">
        <v>148</v>
      </c>
      <c r="AW540" s="13" t="s">
        <v>34</v>
      </c>
      <c r="AX540" s="13" t="s">
        <v>86</v>
      </c>
      <c r="AY540" s="261" t="s">
        <v>142</v>
      </c>
    </row>
    <row r="541" s="13" customFormat="1">
      <c r="A541" s="13"/>
      <c r="B541" s="250"/>
      <c r="C541" s="251"/>
      <c r="D541" s="252" t="s">
        <v>150</v>
      </c>
      <c r="E541" s="251"/>
      <c r="F541" s="254" t="s">
        <v>651</v>
      </c>
      <c r="G541" s="251"/>
      <c r="H541" s="255">
        <v>58.442</v>
      </c>
      <c r="I541" s="256"/>
      <c r="J541" s="251"/>
      <c r="K541" s="251"/>
      <c r="L541" s="257"/>
      <c r="M541" s="258"/>
      <c r="N541" s="259"/>
      <c r="O541" s="259"/>
      <c r="P541" s="259"/>
      <c r="Q541" s="259"/>
      <c r="R541" s="259"/>
      <c r="S541" s="259"/>
      <c r="T541" s="26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1" t="s">
        <v>150</v>
      </c>
      <c r="AU541" s="261" t="s">
        <v>148</v>
      </c>
      <c r="AV541" s="13" t="s">
        <v>148</v>
      </c>
      <c r="AW541" s="13" t="s">
        <v>4</v>
      </c>
      <c r="AX541" s="13" t="s">
        <v>86</v>
      </c>
      <c r="AY541" s="261" t="s">
        <v>142</v>
      </c>
    </row>
    <row r="542" s="2" customFormat="1" ht="16.5" customHeight="1">
      <c r="A542" s="39"/>
      <c r="B542" s="40"/>
      <c r="C542" s="236" t="s">
        <v>652</v>
      </c>
      <c r="D542" s="236" t="s">
        <v>144</v>
      </c>
      <c r="E542" s="237" t="s">
        <v>653</v>
      </c>
      <c r="F542" s="238" t="s">
        <v>654</v>
      </c>
      <c r="G542" s="239" t="s">
        <v>244</v>
      </c>
      <c r="H542" s="240">
        <v>34.100000000000001</v>
      </c>
      <c r="I542" s="241"/>
      <c r="J542" s="242">
        <f>ROUND(I542*H542,2)</f>
        <v>0</v>
      </c>
      <c r="K542" s="243"/>
      <c r="L542" s="45"/>
      <c r="M542" s="244" t="s">
        <v>1</v>
      </c>
      <c r="N542" s="245" t="s">
        <v>44</v>
      </c>
      <c r="O542" s="92"/>
      <c r="P542" s="246">
        <f>O542*H542</f>
        <v>0</v>
      </c>
      <c r="Q542" s="246">
        <v>0</v>
      </c>
      <c r="R542" s="246">
        <f>Q542*H542</f>
        <v>0</v>
      </c>
      <c r="S542" s="246">
        <v>0.00029999999999999997</v>
      </c>
      <c r="T542" s="247">
        <f>S542*H542</f>
        <v>0.01023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8" t="s">
        <v>241</v>
      </c>
      <c r="AT542" s="248" t="s">
        <v>144</v>
      </c>
      <c r="AU542" s="248" t="s">
        <v>148</v>
      </c>
      <c r="AY542" s="18" t="s">
        <v>142</v>
      </c>
      <c r="BE542" s="249">
        <f>IF(N542="základní",J542,0)</f>
        <v>0</v>
      </c>
      <c r="BF542" s="249">
        <f>IF(N542="snížená",J542,0)</f>
        <v>0</v>
      </c>
      <c r="BG542" s="249">
        <f>IF(N542="zákl. přenesená",J542,0)</f>
        <v>0</v>
      </c>
      <c r="BH542" s="249">
        <f>IF(N542="sníž. přenesená",J542,0)</f>
        <v>0</v>
      </c>
      <c r="BI542" s="249">
        <f>IF(N542="nulová",J542,0)</f>
        <v>0</v>
      </c>
      <c r="BJ542" s="18" t="s">
        <v>148</v>
      </c>
      <c r="BK542" s="249">
        <f>ROUND(I542*H542,2)</f>
        <v>0</v>
      </c>
      <c r="BL542" s="18" t="s">
        <v>241</v>
      </c>
      <c r="BM542" s="248" t="s">
        <v>655</v>
      </c>
    </row>
    <row r="543" s="13" customFormat="1">
      <c r="A543" s="13"/>
      <c r="B543" s="250"/>
      <c r="C543" s="251"/>
      <c r="D543" s="252" t="s">
        <v>150</v>
      </c>
      <c r="E543" s="253" t="s">
        <v>1</v>
      </c>
      <c r="F543" s="254" t="s">
        <v>246</v>
      </c>
      <c r="G543" s="251"/>
      <c r="H543" s="255">
        <v>15.4</v>
      </c>
      <c r="I543" s="256"/>
      <c r="J543" s="251"/>
      <c r="K543" s="251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150</v>
      </c>
      <c r="AU543" s="261" t="s">
        <v>148</v>
      </c>
      <c r="AV543" s="13" t="s">
        <v>148</v>
      </c>
      <c r="AW543" s="13" t="s">
        <v>34</v>
      </c>
      <c r="AX543" s="13" t="s">
        <v>78</v>
      </c>
      <c r="AY543" s="261" t="s">
        <v>142</v>
      </c>
    </row>
    <row r="544" s="13" customFormat="1">
      <c r="A544" s="13"/>
      <c r="B544" s="250"/>
      <c r="C544" s="251"/>
      <c r="D544" s="252" t="s">
        <v>150</v>
      </c>
      <c r="E544" s="253" t="s">
        <v>1</v>
      </c>
      <c r="F544" s="254" t="s">
        <v>656</v>
      </c>
      <c r="G544" s="251"/>
      <c r="H544" s="255">
        <v>15.4</v>
      </c>
      <c r="I544" s="256"/>
      <c r="J544" s="251"/>
      <c r="K544" s="251"/>
      <c r="L544" s="257"/>
      <c r="M544" s="258"/>
      <c r="N544" s="259"/>
      <c r="O544" s="259"/>
      <c r="P544" s="259"/>
      <c r="Q544" s="259"/>
      <c r="R544" s="259"/>
      <c r="S544" s="259"/>
      <c r="T544" s="26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1" t="s">
        <v>150</v>
      </c>
      <c r="AU544" s="261" t="s">
        <v>148</v>
      </c>
      <c r="AV544" s="13" t="s">
        <v>148</v>
      </c>
      <c r="AW544" s="13" t="s">
        <v>34</v>
      </c>
      <c r="AX544" s="13" t="s">
        <v>78</v>
      </c>
      <c r="AY544" s="261" t="s">
        <v>142</v>
      </c>
    </row>
    <row r="545" s="13" customFormat="1">
      <c r="A545" s="13"/>
      <c r="B545" s="250"/>
      <c r="C545" s="251"/>
      <c r="D545" s="252" t="s">
        <v>150</v>
      </c>
      <c r="E545" s="253" t="s">
        <v>1</v>
      </c>
      <c r="F545" s="254" t="s">
        <v>177</v>
      </c>
      <c r="G545" s="251"/>
      <c r="H545" s="255">
        <v>3.2999999999999998</v>
      </c>
      <c r="I545" s="256"/>
      <c r="J545" s="251"/>
      <c r="K545" s="251"/>
      <c r="L545" s="257"/>
      <c r="M545" s="258"/>
      <c r="N545" s="259"/>
      <c r="O545" s="259"/>
      <c r="P545" s="259"/>
      <c r="Q545" s="259"/>
      <c r="R545" s="259"/>
      <c r="S545" s="259"/>
      <c r="T545" s="26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1" t="s">
        <v>150</v>
      </c>
      <c r="AU545" s="261" t="s">
        <v>148</v>
      </c>
      <c r="AV545" s="13" t="s">
        <v>148</v>
      </c>
      <c r="AW545" s="13" t="s">
        <v>34</v>
      </c>
      <c r="AX545" s="13" t="s">
        <v>78</v>
      </c>
      <c r="AY545" s="261" t="s">
        <v>142</v>
      </c>
    </row>
    <row r="546" s="14" customFormat="1">
      <c r="A546" s="14"/>
      <c r="B546" s="262"/>
      <c r="C546" s="263"/>
      <c r="D546" s="252" t="s">
        <v>150</v>
      </c>
      <c r="E546" s="264" t="s">
        <v>1</v>
      </c>
      <c r="F546" s="265" t="s">
        <v>157</v>
      </c>
      <c r="G546" s="263"/>
      <c r="H546" s="266">
        <v>34.100000000000001</v>
      </c>
      <c r="I546" s="267"/>
      <c r="J546" s="263"/>
      <c r="K546" s="263"/>
      <c r="L546" s="268"/>
      <c r="M546" s="269"/>
      <c r="N546" s="270"/>
      <c r="O546" s="270"/>
      <c r="P546" s="270"/>
      <c r="Q546" s="270"/>
      <c r="R546" s="270"/>
      <c r="S546" s="270"/>
      <c r="T546" s="27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2" t="s">
        <v>150</v>
      </c>
      <c r="AU546" s="272" t="s">
        <v>148</v>
      </c>
      <c r="AV546" s="14" t="s">
        <v>147</v>
      </c>
      <c r="AW546" s="14" t="s">
        <v>34</v>
      </c>
      <c r="AX546" s="14" t="s">
        <v>86</v>
      </c>
      <c r="AY546" s="272" t="s">
        <v>142</v>
      </c>
    </row>
    <row r="547" s="2" customFormat="1" ht="16.5" customHeight="1">
      <c r="A547" s="39"/>
      <c r="B547" s="40"/>
      <c r="C547" s="236" t="s">
        <v>657</v>
      </c>
      <c r="D547" s="236" t="s">
        <v>144</v>
      </c>
      <c r="E547" s="237" t="s">
        <v>658</v>
      </c>
      <c r="F547" s="238" t="s">
        <v>659</v>
      </c>
      <c r="G547" s="239" t="s">
        <v>244</v>
      </c>
      <c r="H547" s="240">
        <v>55.520000000000003</v>
      </c>
      <c r="I547" s="241"/>
      <c r="J547" s="242">
        <f>ROUND(I547*H547,2)</f>
        <v>0</v>
      </c>
      <c r="K547" s="243"/>
      <c r="L547" s="45"/>
      <c r="M547" s="244" t="s">
        <v>1</v>
      </c>
      <c r="N547" s="245" t="s">
        <v>44</v>
      </c>
      <c r="O547" s="92"/>
      <c r="P547" s="246">
        <f>O547*H547</f>
        <v>0</v>
      </c>
      <c r="Q547" s="246">
        <v>1.0000000000000001E-05</v>
      </c>
      <c r="R547" s="246">
        <f>Q547*H547</f>
        <v>0.00055520000000000005</v>
      </c>
      <c r="S547" s="246">
        <v>0</v>
      </c>
      <c r="T547" s="24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8" t="s">
        <v>241</v>
      </c>
      <c r="AT547" s="248" t="s">
        <v>144</v>
      </c>
      <c r="AU547" s="248" t="s">
        <v>148</v>
      </c>
      <c r="AY547" s="18" t="s">
        <v>142</v>
      </c>
      <c r="BE547" s="249">
        <f>IF(N547="základní",J547,0)</f>
        <v>0</v>
      </c>
      <c r="BF547" s="249">
        <f>IF(N547="snížená",J547,0)</f>
        <v>0</v>
      </c>
      <c r="BG547" s="249">
        <f>IF(N547="zákl. přenesená",J547,0)</f>
        <v>0</v>
      </c>
      <c r="BH547" s="249">
        <f>IF(N547="sníž. přenesená",J547,0)</f>
        <v>0</v>
      </c>
      <c r="BI547" s="249">
        <f>IF(N547="nulová",J547,0)</f>
        <v>0</v>
      </c>
      <c r="BJ547" s="18" t="s">
        <v>148</v>
      </c>
      <c r="BK547" s="249">
        <f>ROUND(I547*H547,2)</f>
        <v>0</v>
      </c>
      <c r="BL547" s="18" t="s">
        <v>241</v>
      </c>
      <c r="BM547" s="248" t="s">
        <v>660</v>
      </c>
    </row>
    <row r="548" s="13" customFormat="1">
      <c r="A548" s="13"/>
      <c r="B548" s="250"/>
      <c r="C548" s="251"/>
      <c r="D548" s="252" t="s">
        <v>150</v>
      </c>
      <c r="E548" s="253" t="s">
        <v>1</v>
      </c>
      <c r="F548" s="254" t="s">
        <v>661</v>
      </c>
      <c r="G548" s="251"/>
      <c r="H548" s="255">
        <v>13.800000000000001</v>
      </c>
      <c r="I548" s="256"/>
      <c r="J548" s="251"/>
      <c r="K548" s="251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150</v>
      </c>
      <c r="AU548" s="261" t="s">
        <v>148</v>
      </c>
      <c r="AV548" s="13" t="s">
        <v>148</v>
      </c>
      <c r="AW548" s="13" t="s">
        <v>34</v>
      </c>
      <c r="AX548" s="13" t="s">
        <v>78</v>
      </c>
      <c r="AY548" s="261" t="s">
        <v>142</v>
      </c>
    </row>
    <row r="549" s="13" customFormat="1">
      <c r="A549" s="13"/>
      <c r="B549" s="250"/>
      <c r="C549" s="251"/>
      <c r="D549" s="252" t="s">
        <v>150</v>
      </c>
      <c r="E549" s="253" t="s">
        <v>1</v>
      </c>
      <c r="F549" s="254" t="s">
        <v>662</v>
      </c>
      <c r="G549" s="251"/>
      <c r="H549" s="255">
        <v>15.300000000000001</v>
      </c>
      <c r="I549" s="256"/>
      <c r="J549" s="251"/>
      <c r="K549" s="251"/>
      <c r="L549" s="257"/>
      <c r="M549" s="258"/>
      <c r="N549" s="259"/>
      <c r="O549" s="259"/>
      <c r="P549" s="259"/>
      <c r="Q549" s="259"/>
      <c r="R549" s="259"/>
      <c r="S549" s="259"/>
      <c r="T549" s="26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1" t="s">
        <v>150</v>
      </c>
      <c r="AU549" s="261" t="s">
        <v>148</v>
      </c>
      <c r="AV549" s="13" t="s">
        <v>148</v>
      </c>
      <c r="AW549" s="13" t="s">
        <v>34</v>
      </c>
      <c r="AX549" s="13" t="s">
        <v>78</v>
      </c>
      <c r="AY549" s="261" t="s">
        <v>142</v>
      </c>
    </row>
    <row r="550" s="13" customFormat="1">
      <c r="A550" s="13"/>
      <c r="B550" s="250"/>
      <c r="C550" s="251"/>
      <c r="D550" s="252" t="s">
        <v>150</v>
      </c>
      <c r="E550" s="253" t="s">
        <v>1</v>
      </c>
      <c r="F550" s="254" t="s">
        <v>663</v>
      </c>
      <c r="G550" s="251"/>
      <c r="H550" s="255">
        <v>14.619999999999999</v>
      </c>
      <c r="I550" s="256"/>
      <c r="J550" s="251"/>
      <c r="K550" s="251"/>
      <c r="L550" s="257"/>
      <c r="M550" s="258"/>
      <c r="N550" s="259"/>
      <c r="O550" s="259"/>
      <c r="P550" s="259"/>
      <c r="Q550" s="259"/>
      <c r="R550" s="259"/>
      <c r="S550" s="259"/>
      <c r="T550" s="26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1" t="s">
        <v>150</v>
      </c>
      <c r="AU550" s="261" t="s">
        <v>148</v>
      </c>
      <c r="AV550" s="13" t="s">
        <v>148</v>
      </c>
      <c r="AW550" s="13" t="s">
        <v>34</v>
      </c>
      <c r="AX550" s="13" t="s">
        <v>78</v>
      </c>
      <c r="AY550" s="261" t="s">
        <v>142</v>
      </c>
    </row>
    <row r="551" s="13" customFormat="1">
      <c r="A551" s="13"/>
      <c r="B551" s="250"/>
      <c r="C551" s="251"/>
      <c r="D551" s="252" t="s">
        <v>150</v>
      </c>
      <c r="E551" s="253" t="s">
        <v>1</v>
      </c>
      <c r="F551" s="254" t="s">
        <v>664</v>
      </c>
      <c r="G551" s="251"/>
      <c r="H551" s="255">
        <v>11.800000000000001</v>
      </c>
      <c r="I551" s="256"/>
      <c r="J551" s="251"/>
      <c r="K551" s="251"/>
      <c r="L551" s="257"/>
      <c r="M551" s="258"/>
      <c r="N551" s="259"/>
      <c r="O551" s="259"/>
      <c r="P551" s="259"/>
      <c r="Q551" s="259"/>
      <c r="R551" s="259"/>
      <c r="S551" s="259"/>
      <c r="T551" s="26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1" t="s">
        <v>150</v>
      </c>
      <c r="AU551" s="261" t="s">
        <v>148</v>
      </c>
      <c r="AV551" s="13" t="s">
        <v>148</v>
      </c>
      <c r="AW551" s="13" t="s">
        <v>34</v>
      </c>
      <c r="AX551" s="13" t="s">
        <v>78</v>
      </c>
      <c r="AY551" s="261" t="s">
        <v>142</v>
      </c>
    </row>
    <row r="552" s="14" customFormat="1">
      <c r="A552" s="14"/>
      <c r="B552" s="262"/>
      <c r="C552" s="263"/>
      <c r="D552" s="252" t="s">
        <v>150</v>
      </c>
      <c r="E552" s="264" t="s">
        <v>1</v>
      </c>
      <c r="F552" s="265" t="s">
        <v>157</v>
      </c>
      <c r="G552" s="263"/>
      <c r="H552" s="266">
        <v>55.519999999999996</v>
      </c>
      <c r="I552" s="267"/>
      <c r="J552" s="263"/>
      <c r="K552" s="263"/>
      <c r="L552" s="268"/>
      <c r="M552" s="269"/>
      <c r="N552" s="270"/>
      <c r="O552" s="270"/>
      <c r="P552" s="270"/>
      <c r="Q552" s="270"/>
      <c r="R552" s="270"/>
      <c r="S552" s="270"/>
      <c r="T552" s="27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72" t="s">
        <v>150</v>
      </c>
      <c r="AU552" s="272" t="s">
        <v>148</v>
      </c>
      <c r="AV552" s="14" t="s">
        <v>147</v>
      </c>
      <c r="AW552" s="14" t="s">
        <v>34</v>
      </c>
      <c r="AX552" s="14" t="s">
        <v>86</v>
      </c>
      <c r="AY552" s="272" t="s">
        <v>142</v>
      </c>
    </row>
    <row r="553" s="2" customFormat="1" ht="16.5" customHeight="1">
      <c r="A553" s="39"/>
      <c r="B553" s="40"/>
      <c r="C553" s="294" t="s">
        <v>665</v>
      </c>
      <c r="D553" s="294" t="s">
        <v>345</v>
      </c>
      <c r="E553" s="295" t="s">
        <v>666</v>
      </c>
      <c r="F553" s="296" t="s">
        <v>667</v>
      </c>
      <c r="G553" s="297" t="s">
        <v>244</v>
      </c>
      <c r="H553" s="298">
        <v>58.295999999999999</v>
      </c>
      <c r="I553" s="299"/>
      <c r="J553" s="300">
        <f>ROUND(I553*H553,2)</f>
        <v>0</v>
      </c>
      <c r="K553" s="301"/>
      <c r="L553" s="302"/>
      <c r="M553" s="303" t="s">
        <v>1</v>
      </c>
      <c r="N553" s="304" t="s">
        <v>44</v>
      </c>
      <c r="O553" s="92"/>
      <c r="P553" s="246">
        <f>O553*H553</f>
        <v>0</v>
      </c>
      <c r="Q553" s="246">
        <v>0.00020000000000000001</v>
      </c>
      <c r="R553" s="246">
        <f>Q553*H553</f>
        <v>0.0116592</v>
      </c>
      <c r="S553" s="246">
        <v>0</v>
      </c>
      <c r="T553" s="24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8" t="s">
        <v>344</v>
      </c>
      <c r="AT553" s="248" t="s">
        <v>345</v>
      </c>
      <c r="AU553" s="248" t="s">
        <v>148</v>
      </c>
      <c r="AY553" s="18" t="s">
        <v>142</v>
      </c>
      <c r="BE553" s="249">
        <f>IF(N553="základní",J553,0)</f>
        <v>0</v>
      </c>
      <c r="BF553" s="249">
        <f>IF(N553="snížená",J553,0)</f>
        <v>0</v>
      </c>
      <c r="BG553" s="249">
        <f>IF(N553="zákl. přenesená",J553,0)</f>
        <v>0</v>
      </c>
      <c r="BH553" s="249">
        <f>IF(N553="sníž. přenesená",J553,0)</f>
        <v>0</v>
      </c>
      <c r="BI553" s="249">
        <f>IF(N553="nulová",J553,0)</f>
        <v>0</v>
      </c>
      <c r="BJ553" s="18" t="s">
        <v>148</v>
      </c>
      <c r="BK553" s="249">
        <f>ROUND(I553*H553,2)</f>
        <v>0</v>
      </c>
      <c r="BL553" s="18" t="s">
        <v>241</v>
      </c>
      <c r="BM553" s="248" t="s">
        <v>668</v>
      </c>
    </row>
    <row r="554" s="13" customFormat="1">
      <c r="A554" s="13"/>
      <c r="B554" s="250"/>
      <c r="C554" s="251"/>
      <c r="D554" s="252" t="s">
        <v>150</v>
      </c>
      <c r="E554" s="253" t="s">
        <v>1</v>
      </c>
      <c r="F554" s="254" t="s">
        <v>669</v>
      </c>
      <c r="G554" s="251"/>
      <c r="H554" s="255">
        <v>55.520000000000003</v>
      </c>
      <c r="I554" s="256"/>
      <c r="J554" s="251"/>
      <c r="K554" s="251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150</v>
      </c>
      <c r="AU554" s="261" t="s">
        <v>148</v>
      </c>
      <c r="AV554" s="13" t="s">
        <v>148</v>
      </c>
      <c r="AW554" s="13" t="s">
        <v>34</v>
      </c>
      <c r="AX554" s="13" t="s">
        <v>86</v>
      </c>
      <c r="AY554" s="261" t="s">
        <v>142</v>
      </c>
    </row>
    <row r="555" s="13" customFormat="1">
      <c r="A555" s="13"/>
      <c r="B555" s="250"/>
      <c r="C555" s="251"/>
      <c r="D555" s="252" t="s">
        <v>150</v>
      </c>
      <c r="E555" s="251"/>
      <c r="F555" s="254" t="s">
        <v>670</v>
      </c>
      <c r="G555" s="251"/>
      <c r="H555" s="255">
        <v>58.295999999999999</v>
      </c>
      <c r="I555" s="256"/>
      <c r="J555" s="251"/>
      <c r="K555" s="251"/>
      <c r="L555" s="257"/>
      <c r="M555" s="258"/>
      <c r="N555" s="259"/>
      <c r="O555" s="259"/>
      <c r="P555" s="259"/>
      <c r="Q555" s="259"/>
      <c r="R555" s="259"/>
      <c r="S555" s="259"/>
      <c r="T555" s="26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1" t="s">
        <v>150</v>
      </c>
      <c r="AU555" s="261" t="s">
        <v>148</v>
      </c>
      <c r="AV555" s="13" t="s">
        <v>148</v>
      </c>
      <c r="AW555" s="13" t="s">
        <v>4</v>
      </c>
      <c r="AX555" s="13" t="s">
        <v>86</v>
      </c>
      <c r="AY555" s="261" t="s">
        <v>142</v>
      </c>
    </row>
    <row r="556" s="2" customFormat="1" ht="16.5" customHeight="1">
      <c r="A556" s="39"/>
      <c r="B556" s="40"/>
      <c r="C556" s="236" t="s">
        <v>671</v>
      </c>
      <c r="D556" s="236" t="s">
        <v>144</v>
      </c>
      <c r="E556" s="237" t="s">
        <v>672</v>
      </c>
      <c r="F556" s="238" t="s">
        <v>673</v>
      </c>
      <c r="G556" s="239" t="s">
        <v>244</v>
      </c>
      <c r="H556" s="240">
        <v>3.6000000000000001</v>
      </c>
      <c r="I556" s="241"/>
      <c r="J556" s="242">
        <f>ROUND(I556*H556,2)</f>
        <v>0</v>
      </c>
      <c r="K556" s="243"/>
      <c r="L556" s="45"/>
      <c r="M556" s="244" t="s">
        <v>1</v>
      </c>
      <c r="N556" s="245" t="s">
        <v>44</v>
      </c>
      <c r="O556" s="92"/>
      <c r="P556" s="246">
        <f>O556*H556</f>
        <v>0</v>
      </c>
      <c r="Q556" s="246">
        <v>0</v>
      </c>
      <c r="R556" s="246">
        <f>Q556*H556</f>
        <v>0</v>
      </c>
      <c r="S556" s="246">
        <v>0</v>
      </c>
      <c r="T556" s="247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8" t="s">
        <v>241</v>
      </c>
      <c r="AT556" s="248" t="s">
        <v>144</v>
      </c>
      <c r="AU556" s="248" t="s">
        <v>148</v>
      </c>
      <c r="AY556" s="18" t="s">
        <v>142</v>
      </c>
      <c r="BE556" s="249">
        <f>IF(N556="základní",J556,0)</f>
        <v>0</v>
      </c>
      <c r="BF556" s="249">
        <f>IF(N556="snížená",J556,0)</f>
        <v>0</v>
      </c>
      <c r="BG556" s="249">
        <f>IF(N556="zákl. přenesená",J556,0)</f>
        <v>0</v>
      </c>
      <c r="BH556" s="249">
        <f>IF(N556="sníž. přenesená",J556,0)</f>
        <v>0</v>
      </c>
      <c r="BI556" s="249">
        <f>IF(N556="nulová",J556,0)</f>
        <v>0</v>
      </c>
      <c r="BJ556" s="18" t="s">
        <v>148</v>
      </c>
      <c r="BK556" s="249">
        <f>ROUND(I556*H556,2)</f>
        <v>0</v>
      </c>
      <c r="BL556" s="18" t="s">
        <v>241</v>
      </c>
      <c r="BM556" s="248" t="s">
        <v>674</v>
      </c>
    </row>
    <row r="557" s="13" customFormat="1">
      <c r="A557" s="13"/>
      <c r="B557" s="250"/>
      <c r="C557" s="251"/>
      <c r="D557" s="252" t="s">
        <v>150</v>
      </c>
      <c r="E557" s="253" t="s">
        <v>1</v>
      </c>
      <c r="F557" s="254" t="s">
        <v>675</v>
      </c>
      <c r="G557" s="251"/>
      <c r="H557" s="255">
        <v>1.2</v>
      </c>
      <c r="I557" s="256"/>
      <c r="J557" s="251"/>
      <c r="K557" s="251"/>
      <c r="L557" s="257"/>
      <c r="M557" s="258"/>
      <c r="N557" s="259"/>
      <c r="O557" s="259"/>
      <c r="P557" s="259"/>
      <c r="Q557" s="259"/>
      <c r="R557" s="259"/>
      <c r="S557" s="259"/>
      <c r="T557" s="26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1" t="s">
        <v>150</v>
      </c>
      <c r="AU557" s="261" t="s">
        <v>148</v>
      </c>
      <c r="AV557" s="13" t="s">
        <v>148</v>
      </c>
      <c r="AW557" s="13" t="s">
        <v>34</v>
      </c>
      <c r="AX557" s="13" t="s">
        <v>78</v>
      </c>
      <c r="AY557" s="261" t="s">
        <v>142</v>
      </c>
    </row>
    <row r="558" s="13" customFormat="1">
      <c r="A558" s="13"/>
      <c r="B558" s="250"/>
      <c r="C558" s="251"/>
      <c r="D558" s="252" t="s">
        <v>150</v>
      </c>
      <c r="E558" s="253" t="s">
        <v>1</v>
      </c>
      <c r="F558" s="254" t="s">
        <v>676</v>
      </c>
      <c r="G558" s="251"/>
      <c r="H558" s="255">
        <v>2.3999999999999999</v>
      </c>
      <c r="I558" s="256"/>
      <c r="J558" s="251"/>
      <c r="K558" s="251"/>
      <c r="L558" s="257"/>
      <c r="M558" s="258"/>
      <c r="N558" s="259"/>
      <c r="O558" s="259"/>
      <c r="P558" s="259"/>
      <c r="Q558" s="259"/>
      <c r="R558" s="259"/>
      <c r="S558" s="259"/>
      <c r="T558" s="26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1" t="s">
        <v>150</v>
      </c>
      <c r="AU558" s="261" t="s">
        <v>148</v>
      </c>
      <c r="AV558" s="13" t="s">
        <v>148</v>
      </c>
      <c r="AW558" s="13" t="s">
        <v>34</v>
      </c>
      <c r="AX558" s="13" t="s">
        <v>78</v>
      </c>
      <c r="AY558" s="261" t="s">
        <v>142</v>
      </c>
    </row>
    <row r="559" s="14" customFormat="1">
      <c r="A559" s="14"/>
      <c r="B559" s="262"/>
      <c r="C559" s="263"/>
      <c r="D559" s="252" t="s">
        <v>150</v>
      </c>
      <c r="E559" s="264" t="s">
        <v>1</v>
      </c>
      <c r="F559" s="265" t="s">
        <v>157</v>
      </c>
      <c r="G559" s="263"/>
      <c r="H559" s="266">
        <v>3.5999999999999996</v>
      </c>
      <c r="I559" s="267"/>
      <c r="J559" s="263"/>
      <c r="K559" s="263"/>
      <c r="L559" s="268"/>
      <c r="M559" s="269"/>
      <c r="N559" s="270"/>
      <c r="O559" s="270"/>
      <c r="P559" s="270"/>
      <c r="Q559" s="270"/>
      <c r="R559" s="270"/>
      <c r="S559" s="270"/>
      <c r="T559" s="27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2" t="s">
        <v>150</v>
      </c>
      <c r="AU559" s="272" t="s">
        <v>148</v>
      </c>
      <c r="AV559" s="14" t="s">
        <v>147</v>
      </c>
      <c r="AW559" s="14" t="s">
        <v>34</v>
      </c>
      <c r="AX559" s="14" t="s">
        <v>86</v>
      </c>
      <c r="AY559" s="272" t="s">
        <v>142</v>
      </c>
    </row>
    <row r="560" s="2" customFormat="1" ht="16.5" customHeight="1">
      <c r="A560" s="39"/>
      <c r="B560" s="40"/>
      <c r="C560" s="294" t="s">
        <v>677</v>
      </c>
      <c r="D560" s="294" t="s">
        <v>345</v>
      </c>
      <c r="E560" s="295" t="s">
        <v>678</v>
      </c>
      <c r="F560" s="296" t="s">
        <v>679</v>
      </c>
      <c r="G560" s="297" t="s">
        <v>244</v>
      </c>
      <c r="H560" s="298">
        <v>3.6000000000000001</v>
      </c>
      <c r="I560" s="299"/>
      <c r="J560" s="300">
        <f>ROUND(I560*H560,2)</f>
        <v>0</v>
      </c>
      <c r="K560" s="301"/>
      <c r="L560" s="302"/>
      <c r="M560" s="303" t="s">
        <v>1</v>
      </c>
      <c r="N560" s="304" t="s">
        <v>44</v>
      </c>
      <c r="O560" s="92"/>
      <c r="P560" s="246">
        <f>O560*H560</f>
        <v>0</v>
      </c>
      <c r="Q560" s="246">
        <v>0.00016000000000000001</v>
      </c>
      <c r="R560" s="246">
        <f>Q560*H560</f>
        <v>0.00057600000000000001</v>
      </c>
      <c r="S560" s="246">
        <v>0</v>
      </c>
      <c r="T560" s="24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8" t="s">
        <v>344</v>
      </c>
      <c r="AT560" s="248" t="s">
        <v>345</v>
      </c>
      <c r="AU560" s="248" t="s">
        <v>148</v>
      </c>
      <c r="AY560" s="18" t="s">
        <v>142</v>
      </c>
      <c r="BE560" s="249">
        <f>IF(N560="základní",J560,0)</f>
        <v>0</v>
      </c>
      <c r="BF560" s="249">
        <f>IF(N560="snížená",J560,0)</f>
        <v>0</v>
      </c>
      <c r="BG560" s="249">
        <f>IF(N560="zákl. přenesená",J560,0)</f>
        <v>0</v>
      </c>
      <c r="BH560" s="249">
        <f>IF(N560="sníž. přenesená",J560,0)</f>
        <v>0</v>
      </c>
      <c r="BI560" s="249">
        <f>IF(N560="nulová",J560,0)</f>
        <v>0</v>
      </c>
      <c r="BJ560" s="18" t="s">
        <v>148</v>
      </c>
      <c r="BK560" s="249">
        <f>ROUND(I560*H560,2)</f>
        <v>0</v>
      </c>
      <c r="BL560" s="18" t="s">
        <v>241</v>
      </c>
      <c r="BM560" s="248" t="s">
        <v>680</v>
      </c>
    </row>
    <row r="561" s="13" customFormat="1">
      <c r="A561" s="13"/>
      <c r="B561" s="250"/>
      <c r="C561" s="251"/>
      <c r="D561" s="252" t="s">
        <v>150</v>
      </c>
      <c r="E561" s="253" t="s">
        <v>1</v>
      </c>
      <c r="F561" s="254" t="s">
        <v>675</v>
      </c>
      <c r="G561" s="251"/>
      <c r="H561" s="255">
        <v>1.2</v>
      </c>
      <c r="I561" s="256"/>
      <c r="J561" s="251"/>
      <c r="K561" s="251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150</v>
      </c>
      <c r="AU561" s="261" t="s">
        <v>148</v>
      </c>
      <c r="AV561" s="13" t="s">
        <v>148</v>
      </c>
      <c r="AW561" s="13" t="s">
        <v>34</v>
      </c>
      <c r="AX561" s="13" t="s">
        <v>78</v>
      </c>
      <c r="AY561" s="261" t="s">
        <v>142</v>
      </c>
    </row>
    <row r="562" s="13" customFormat="1">
      <c r="A562" s="13"/>
      <c r="B562" s="250"/>
      <c r="C562" s="251"/>
      <c r="D562" s="252" t="s">
        <v>150</v>
      </c>
      <c r="E562" s="253" t="s">
        <v>1</v>
      </c>
      <c r="F562" s="254" t="s">
        <v>676</v>
      </c>
      <c r="G562" s="251"/>
      <c r="H562" s="255">
        <v>2.3999999999999999</v>
      </c>
      <c r="I562" s="256"/>
      <c r="J562" s="251"/>
      <c r="K562" s="251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150</v>
      </c>
      <c r="AU562" s="261" t="s">
        <v>148</v>
      </c>
      <c r="AV562" s="13" t="s">
        <v>148</v>
      </c>
      <c r="AW562" s="13" t="s">
        <v>34</v>
      </c>
      <c r="AX562" s="13" t="s">
        <v>78</v>
      </c>
      <c r="AY562" s="261" t="s">
        <v>142</v>
      </c>
    </row>
    <row r="563" s="14" customFormat="1">
      <c r="A563" s="14"/>
      <c r="B563" s="262"/>
      <c r="C563" s="263"/>
      <c r="D563" s="252" t="s">
        <v>150</v>
      </c>
      <c r="E563" s="264" t="s">
        <v>1</v>
      </c>
      <c r="F563" s="265" t="s">
        <v>157</v>
      </c>
      <c r="G563" s="263"/>
      <c r="H563" s="266">
        <v>3.5999999999999996</v>
      </c>
      <c r="I563" s="267"/>
      <c r="J563" s="263"/>
      <c r="K563" s="263"/>
      <c r="L563" s="268"/>
      <c r="M563" s="269"/>
      <c r="N563" s="270"/>
      <c r="O563" s="270"/>
      <c r="P563" s="270"/>
      <c r="Q563" s="270"/>
      <c r="R563" s="270"/>
      <c r="S563" s="270"/>
      <c r="T563" s="27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2" t="s">
        <v>150</v>
      </c>
      <c r="AU563" s="272" t="s">
        <v>148</v>
      </c>
      <c r="AV563" s="14" t="s">
        <v>147</v>
      </c>
      <c r="AW563" s="14" t="s">
        <v>34</v>
      </c>
      <c r="AX563" s="14" t="s">
        <v>86</v>
      </c>
      <c r="AY563" s="272" t="s">
        <v>142</v>
      </c>
    </row>
    <row r="564" s="2" customFormat="1" ht="21.75" customHeight="1">
      <c r="A564" s="39"/>
      <c r="B564" s="40"/>
      <c r="C564" s="236" t="s">
        <v>681</v>
      </c>
      <c r="D564" s="236" t="s">
        <v>144</v>
      </c>
      <c r="E564" s="237" t="s">
        <v>682</v>
      </c>
      <c r="F564" s="238" t="s">
        <v>683</v>
      </c>
      <c r="G564" s="239" t="s">
        <v>301</v>
      </c>
      <c r="H564" s="240">
        <v>0.245</v>
      </c>
      <c r="I564" s="241"/>
      <c r="J564" s="242">
        <f>ROUND(I564*H564,2)</f>
        <v>0</v>
      </c>
      <c r="K564" s="243"/>
      <c r="L564" s="45"/>
      <c r="M564" s="244" t="s">
        <v>1</v>
      </c>
      <c r="N564" s="245" t="s">
        <v>44</v>
      </c>
      <c r="O564" s="92"/>
      <c r="P564" s="246">
        <f>O564*H564</f>
        <v>0</v>
      </c>
      <c r="Q564" s="246">
        <v>0</v>
      </c>
      <c r="R564" s="246">
        <f>Q564*H564</f>
        <v>0</v>
      </c>
      <c r="S564" s="246">
        <v>0</v>
      </c>
      <c r="T564" s="24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8" t="s">
        <v>241</v>
      </c>
      <c r="AT564" s="248" t="s">
        <v>144</v>
      </c>
      <c r="AU564" s="248" t="s">
        <v>148</v>
      </c>
      <c r="AY564" s="18" t="s">
        <v>142</v>
      </c>
      <c r="BE564" s="249">
        <f>IF(N564="základní",J564,0)</f>
        <v>0</v>
      </c>
      <c r="BF564" s="249">
        <f>IF(N564="snížená",J564,0)</f>
        <v>0</v>
      </c>
      <c r="BG564" s="249">
        <f>IF(N564="zákl. přenesená",J564,0)</f>
        <v>0</v>
      </c>
      <c r="BH564" s="249">
        <f>IF(N564="sníž. přenesená",J564,0)</f>
        <v>0</v>
      </c>
      <c r="BI564" s="249">
        <f>IF(N564="nulová",J564,0)</f>
        <v>0</v>
      </c>
      <c r="BJ564" s="18" t="s">
        <v>148</v>
      </c>
      <c r="BK564" s="249">
        <f>ROUND(I564*H564,2)</f>
        <v>0</v>
      </c>
      <c r="BL564" s="18" t="s">
        <v>241</v>
      </c>
      <c r="BM564" s="248" t="s">
        <v>684</v>
      </c>
    </row>
    <row r="565" s="12" customFormat="1" ht="22.8" customHeight="1">
      <c r="A565" s="12"/>
      <c r="B565" s="221"/>
      <c r="C565" s="222"/>
      <c r="D565" s="223" t="s">
        <v>77</v>
      </c>
      <c r="E565" s="234" t="s">
        <v>685</v>
      </c>
      <c r="F565" s="234" t="s">
        <v>686</v>
      </c>
      <c r="G565" s="222"/>
      <c r="H565" s="222"/>
      <c r="I565" s="225"/>
      <c r="J565" s="235">
        <f>BK565</f>
        <v>0</v>
      </c>
      <c r="K565" s="222"/>
      <c r="L565" s="226"/>
      <c r="M565" s="227"/>
      <c r="N565" s="228"/>
      <c r="O565" s="228"/>
      <c r="P565" s="229">
        <f>SUM(P566:P596)</f>
        <v>0</v>
      </c>
      <c r="Q565" s="228"/>
      <c r="R565" s="229">
        <f>SUM(R566:R596)</f>
        <v>0.6008367</v>
      </c>
      <c r="S565" s="228"/>
      <c r="T565" s="230">
        <f>SUM(T566:T596)</f>
        <v>0.717526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31" t="s">
        <v>148</v>
      </c>
      <c r="AT565" s="232" t="s">
        <v>77</v>
      </c>
      <c r="AU565" s="232" t="s">
        <v>86</v>
      </c>
      <c r="AY565" s="231" t="s">
        <v>142</v>
      </c>
      <c r="BK565" s="233">
        <f>SUM(BK566:BK596)</f>
        <v>0</v>
      </c>
    </row>
    <row r="566" s="2" customFormat="1" ht="16.5" customHeight="1">
      <c r="A566" s="39"/>
      <c r="B566" s="40"/>
      <c r="C566" s="236" t="s">
        <v>687</v>
      </c>
      <c r="D566" s="236" t="s">
        <v>144</v>
      </c>
      <c r="E566" s="237" t="s">
        <v>688</v>
      </c>
      <c r="F566" s="238" t="s">
        <v>689</v>
      </c>
      <c r="G566" s="239" t="s">
        <v>90</v>
      </c>
      <c r="H566" s="240">
        <v>30.370000000000001</v>
      </c>
      <c r="I566" s="241"/>
      <c r="J566" s="242">
        <f>ROUND(I566*H566,2)</f>
        <v>0</v>
      </c>
      <c r="K566" s="243"/>
      <c r="L566" s="45"/>
      <c r="M566" s="244" t="s">
        <v>1</v>
      </c>
      <c r="N566" s="245" t="s">
        <v>44</v>
      </c>
      <c r="O566" s="92"/>
      <c r="P566" s="246">
        <f>O566*H566</f>
        <v>0</v>
      </c>
      <c r="Q566" s="246">
        <v>0.00029999999999999997</v>
      </c>
      <c r="R566" s="246">
        <f>Q566*H566</f>
        <v>0.0091109999999999993</v>
      </c>
      <c r="S566" s="246">
        <v>0</v>
      </c>
      <c r="T566" s="24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8" t="s">
        <v>241</v>
      </c>
      <c r="AT566" s="248" t="s">
        <v>144</v>
      </c>
      <c r="AU566" s="248" t="s">
        <v>148</v>
      </c>
      <c r="AY566" s="18" t="s">
        <v>142</v>
      </c>
      <c r="BE566" s="249">
        <f>IF(N566="základní",J566,0)</f>
        <v>0</v>
      </c>
      <c r="BF566" s="249">
        <f>IF(N566="snížená",J566,0)</f>
        <v>0</v>
      </c>
      <c r="BG566" s="249">
        <f>IF(N566="zákl. přenesená",J566,0)</f>
        <v>0</v>
      </c>
      <c r="BH566" s="249">
        <f>IF(N566="sníž. přenesená",J566,0)</f>
        <v>0</v>
      </c>
      <c r="BI566" s="249">
        <f>IF(N566="nulová",J566,0)</f>
        <v>0</v>
      </c>
      <c r="BJ566" s="18" t="s">
        <v>148</v>
      </c>
      <c r="BK566" s="249">
        <f>ROUND(I566*H566,2)</f>
        <v>0</v>
      </c>
      <c r="BL566" s="18" t="s">
        <v>241</v>
      </c>
      <c r="BM566" s="248" t="s">
        <v>690</v>
      </c>
    </row>
    <row r="567" s="15" customFormat="1">
      <c r="A567" s="15"/>
      <c r="B567" s="273"/>
      <c r="C567" s="274"/>
      <c r="D567" s="252" t="s">
        <v>150</v>
      </c>
      <c r="E567" s="275" t="s">
        <v>1</v>
      </c>
      <c r="F567" s="276" t="s">
        <v>211</v>
      </c>
      <c r="G567" s="274"/>
      <c r="H567" s="275" t="s">
        <v>1</v>
      </c>
      <c r="I567" s="277"/>
      <c r="J567" s="274"/>
      <c r="K567" s="274"/>
      <c r="L567" s="278"/>
      <c r="M567" s="279"/>
      <c r="N567" s="280"/>
      <c r="O567" s="280"/>
      <c r="P567" s="280"/>
      <c r="Q567" s="280"/>
      <c r="R567" s="280"/>
      <c r="S567" s="280"/>
      <c r="T567" s="28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82" t="s">
        <v>150</v>
      </c>
      <c r="AU567" s="282" t="s">
        <v>148</v>
      </c>
      <c r="AV567" s="15" t="s">
        <v>86</v>
      </c>
      <c r="AW567" s="15" t="s">
        <v>34</v>
      </c>
      <c r="AX567" s="15" t="s">
        <v>78</v>
      </c>
      <c r="AY567" s="282" t="s">
        <v>142</v>
      </c>
    </row>
    <row r="568" s="13" customFormat="1">
      <c r="A568" s="13"/>
      <c r="B568" s="250"/>
      <c r="C568" s="251"/>
      <c r="D568" s="252" t="s">
        <v>150</v>
      </c>
      <c r="E568" s="253" t="s">
        <v>1</v>
      </c>
      <c r="F568" s="254" t="s">
        <v>691</v>
      </c>
      <c r="G568" s="251"/>
      <c r="H568" s="255">
        <v>11.23</v>
      </c>
      <c r="I568" s="256"/>
      <c r="J568" s="251"/>
      <c r="K568" s="251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150</v>
      </c>
      <c r="AU568" s="261" t="s">
        <v>148</v>
      </c>
      <c r="AV568" s="13" t="s">
        <v>148</v>
      </c>
      <c r="AW568" s="13" t="s">
        <v>34</v>
      </c>
      <c r="AX568" s="13" t="s">
        <v>78</v>
      </c>
      <c r="AY568" s="261" t="s">
        <v>142</v>
      </c>
    </row>
    <row r="569" s="13" customFormat="1">
      <c r="A569" s="13"/>
      <c r="B569" s="250"/>
      <c r="C569" s="251"/>
      <c r="D569" s="252" t="s">
        <v>150</v>
      </c>
      <c r="E569" s="253" t="s">
        <v>1</v>
      </c>
      <c r="F569" s="254" t="s">
        <v>213</v>
      </c>
      <c r="G569" s="251"/>
      <c r="H569" s="255">
        <v>2.2000000000000002</v>
      </c>
      <c r="I569" s="256"/>
      <c r="J569" s="251"/>
      <c r="K569" s="251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150</v>
      </c>
      <c r="AU569" s="261" t="s">
        <v>148</v>
      </c>
      <c r="AV569" s="13" t="s">
        <v>148</v>
      </c>
      <c r="AW569" s="13" t="s">
        <v>34</v>
      </c>
      <c r="AX569" s="13" t="s">
        <v>78</v>
      </c>
      <c r="AY569" s="261" t="s">
        <v>142</v>
      </c>
    </row>
    <row r="570" s="15" customFormat="1">
      <c r="A570" s="15"/>
      <c r="B570" s="273"/>
      <c r="C570" s="274"/>
      <c r="D570" s="252" t="s">
        <v>150</v>
      </c>
      <c r="E570" s="275" t="s">
        <v>1</v>
      </c>
      <c r="F570" s="276" t="s">
        <v>214</v>
      </c>
      <c r="G570" s="274"/>
      <c r="H570" s="275" t="s">
        <v>1</v>
      </c>
      <c r="I570" s="277"/>
      <c r="J570" s="274"/>
      <c r="K570" s="274"/>
      <c r="L570" s="278"/>
      <c r="M570" s="279"/>
      <c r="N570" s="280"/>
      <c r="O570" s="280"/>
      <c r="P570" s="280"/>
      <c r="Q570" s="280"/>
      <c r="R570" s="280"/>
      <c r="S570" s="280"/>
      <c r="T570" s="281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82" t="s">
        <v>150</v>
      </c>
      <c r="AU570" s="282" t="s">
        <v>148</v>
      </c>
      <c r="AV570" s="15" t="s">
        <v>86</v>
      </c>
      <c r="AW570" s="15" t="s">
        <v>34</v>
      </c>
      <c r="AX570" s="15" t="s">
        <v>78</v>
      </c>
      <c r="AY570" s="282" t="s">
        <v>142</v>
      </c>
    </row>
    <row r="571" s="13" customFormat="1">
      <c r="A571" s="13"/>
      <c r="B571" s="250"/>
      <c r="C571" s="251"/>
      <c r="D571" s="252" t="s">
        <v>150</v>
      </c>
      <c r="E571" s="253" t="s">
        <v>1</v>
      </c>
      <c r="F571" s="254" t="s">
        <v>692</v>
      </c>
      <c r="G571" s="251"/>
      <c r="H571" s="255">
        <v>16.940000000000001</v>
      </c>
      <c r="I571" s="256"/>
      <c r="J571" s="251"/>
      <c r="K571" s="251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150</v>
      </c>
      <c r="AU571" s="261" t="s">
        <v>148</v>
      </c>
      <c r="AV571" s="13" t="s">
        <v>148</v>
      </c>
      <c r="AW571" s="13" t="s">
        <v>34</v>
      </c>
      <c r="AX571" s="13" t="s">
        <v>78</v>
      </c>
      <c r="AY571" s="261" t="s">
        <v>142</v>
      </c>
    </row>
    <row r="572" s="14" customFormat="1">
      <c r="A572" s="14"/>
      <c r="B572" s="262"/>
      <c r="C572" s="263"/>
      <c r="D572" s="252" t="s">
        <v>150</v>
      </c>
      <c r="E572" s="264" t="s">
        <v>1</v>
      </c>
      <c r="F572" s="265" t="s">
        <v>157</v>
      </c>
      <c r="G572" s="263"/>
      <c r="H572" s="266">
        <v>30.370000000000001</v>
      </c>
      <c r="I572" s="267"/>
      <c r="J572" s="263"/>
      <c r="K572" s="263"/>
      <c r="L572" s="268"/>
      <c r="M572" s="269"/>
      <c r="N572" s="270"/>
      <c r="O572" s="270"/>
      <c r="P572" s="270"/>
      <c r="Q572" s="270"/>
      <c r="R572" s="270"/>
      <c r="S572" s="270"/>
      <c r="T572" s="27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2" t="s">
        <v>150</v>
      </c>
      <c r="AU572" s="272" t="s">
        <v>148</v>
      </c>
      <c r="AV572" s="14" t="s">
        <v>147</v>
      </c>
      <c r="AW572" s="14" t="s">
        <v>34</v>
      </c>
      <c r="AX572" s="14" t="s">
        <v>86</v>
      </c>
      <c r="AY572" s="272" t="s">
        <v>142</v>
      </c>
    </row>
    <row r="573" s="2" customFormat="1" ht="21.75" customHeight="1">
      <c r="A573" s="39"/>
      <c r="B573" s="40"/>
      <c r="C573" s="236" t="s">
        <v>693</v>
      </c>
      <c r="D573" s="236" t="s">
        <v>144</v>
      </c>
      <c r="E573" s="237" t="s">
        <v>694</v>
      </c>
      <c r="F573" s="238" t="s">
        <v>695</v>
      </c>
      <c r="G573" s="239" t="s">
        <v>90</v>
      </c>
      <c r="H573" s="240">
        <v>8.8040000000000003</v>
      </c>
      <c r="I573" s="241"/>
      <c r="J573" s="242">
        <f>ROUND(I573*H573,2)</f>
        <v>0</v>
      </c>
      <c r="K573" s="243"/>
      <c r="L573" s="45"/>
      <c r="M573" s="244" t="s">
        <v>1</v>
      </c>
      <c r="N573" s="245" t="s">
        <v>44</v>
      </c>
      <c r="O573" s="92"/>
      <c r="P573" s="246">
        <f>O573*H573</f>
        <v>0</v>
      </c>
      <c r="Q573" s="246">
        <v>0</v>
      </c>
      <c r="R573" s="246">
        <f>Q573*H573</f>
        <v>0</v>
      </c>
      <c r="S573" s="246">
        <v>0.081500000000000003</v>
      </c>
      <c r="T573" s="247">
        <f>S573*H573</f>
        <v>0.717526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8" t="s">
        <v>241</v>
      </c>
      <c r="AT573" s="248" t="s">
        <v>144</v>
      </c>
      <c r="AU573" s="248" t="s">
        <v>148</v>
      </c>
      <c r="AY573" s="18" t="s">
        <v>142</v>
      </c>
      <c r="BE573" s="249">
        <f>IF(N573="základní",J573,0)</f>
        <v>0</v>
      </c>
      <c r="BF573" s="249">
        <f>IF(N573="snížená",J573,0)</f>
        <v>0</v>
      </c>
      <c r="BG573" s="249">
        <f>IF(N573="zákl. přenesená",J573,0)</f>
        <v>0</v>
      </c>
      <c r="BH573" s="249">
        <f>IF(N573="sníž. přenesená",J573,0)</f>
        <v>0</v>
      </c>
      <c r="BI573" s="249">
        <f>IF(N573="nulová",J573,0)</f>
        <v>0</v>
      </c>
      <c r="BJ573" s="18" t="s">
        <v>148</v>
      </c>
      <c r="BK573" s="249">
        <f>ROUND(I573*H573,2)</f>
        <v>0</v>
      </c>
      <c r="BL573" s="18" t="s">
        <v>241</v>
      </c>
      <c r="BM573" s="248" t="s">
        <v>696</v>
      </c>
    </row>
    <row r="574" s="15" customFormat="1">
      <c r="A574" s="15"/>
      <c r="B574" s="273"/>
      <c r="C574" s="274"/>
      <c r="D574" s="252" t="s">
        <v>150</v>
      </c>
      <c r="E574" s="275" t="s">
        <v>1</v>
      </c>
      <c r="F574" s="276" t="s">
        <v>211</v>
      </c>
      <c r="G574" s="274"/>
      <c r="H574" s="275" t="s">
        <v>1</v>
      </c>
      <c r="I574" s="277"/>
      <c r="J574" s="274"/>
      <c r="K574" s="274"/>
      <c r="L574" s="278"/>
      <c r="M574" s="279"/>
      <c r="N574" s="280"/>
      <c r="O574" s="280"/>
      <c r="P574" s="280"/>
      <c r="Q574" s="280"/>
      <c r="R574" s="280"/>
      <c r="S574" s="280"/>
      <c r="T574" s="281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2" t="s">
        <v>150</v>
      </c>
      <c r="AU574" s="282" t="s">
        <v>148</v>
      </c>
      <c r="AV574" s="15" t="s">
        <v>86</v>
      </c>
      <c r="AW574" s="15" t="s">
        <v>34</v>
      </c>
      <c r="AX574" s="15" t="s">
        <v>78</v>
      </c>
      <c r="AY574" s="282" t="s">
        <v>142</v>
      </c>
    </row>
    <row r="575" s="13" customFormat="1">
      <c r="A575" s="13"/>
      <c r="B575" s="250"/>
      <c r="C575" s="251"/>
      <c r="D575" s="252" t="s">
        <v>150</v>
      </c>
      <c r="E575" s="253" t="s">
        <v>1</v>
      </c>
      <c r="F575" s="254" t="s">
        <v>697</v>
      </c>
      <c r="G575" s="251"/>
      <c r="H575" s="255">
        <v>8.8040000000000003</v>
      </c>
      <c r="I575" s="256"/>
      <c r="J575" s="251"/>
      <c r="K575" s="251"/>
      <c r="L575" s="257"/>
      <c r="M575" s="258"/>
      <c r="N575" s="259"/>
      <c r="O575" s="259"/>
      <c r="P575" s="259"/>
      <c r="Q575" s="259"/>
      <c r="R575" s="259"/>
      <c r="S575" s="259"/>
      <c r="T575" s="26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1" t="s">
        <v>150</v>
      </c>
      <c r="AU575" s="261" t="s">
        <v>148</v>
      </c>
      <c r="AV575" s="13" t="s">
        <v>148</v>
      </c>
      <c r="AW575" s="13" t="s">
        <v>34</v>
      </c>
      <c r="AX575" s="13" t="s">
        <v>78</v>
      </c>
      <c r="AY575" s="261" t="s">
        <v>142</v>
      </c>
    </row>
    <row r="576" s="14" customFormat="1">
      <c r="A576" s="14"/>
      <c r="B576" s="262"/>
      <c r="C576" s="263"/>
      <c r="D576" s="252" t="s">
        <v>150</v>
      </c>
      <c r="E576" s="264" t="s">
        <v>1</v>
      </c>
      <c r="F576" s="265" t="s">
        <v>157</v>
      </c>
      <c r="G576" s="263"/>
      <c r="H576" s="266">
        <v>8.8040000000000003</v>
      </c>
      <c r="I576" s="267"/>
      <c r="J576" s="263"/>
      <c r="K576" s="263"/>
      <c r="L576" s="268"/>
      <c r="M576" s="269"/>
      <c r="N576" s="270"/>
      <c r="O576" s="270"/>
      <c r="P576" s="270"/>
      <c r="Q576" s="270"/>
      <c r="R576" s="270"/>
      <c r="S576" s="270"/>
      <c r="T576" s="27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72" t="s">
        <v>150</v>
      </c>
      <c r="AU576" s="272" t="s">
        <v>148</v>
      </c>
      <c r="AV576" s="14" t="s">
        <v>147</v>
      </c>
      <c r="AW576" s="14" t="s">
        <v>34</v>
      </c>
      <c r="AX576" s="14" t="s">
        <v>86</v>
      </c>
      <c r="AY576" s="272" t="s">
        <v>142</v>
      </c>
    </row>
    <row r="577" s="2" customFormat="1" ht="21.75" customHeight="1">
      <c r="A577" s="39"/>
      <c r="B577" s="40"/>
      <c r="C577" s="236" t="s">
        <v>698</v>
      </c>
      <c r="D577" s="236" t="s">
        <v>144</v>
      </c>
      <c r="E577" s="237" t="s">
        <v>699</v>
      </c>
      <c r="F577" s="238" t="s">
        <v>700</v>
      </c>
      <c r="G577" s="239" t="s">
        <v>90</v>
      </c>
      <c r="H577" s="240">
        <v>30.370000000000001</v>
      </c>
      <c r="I577" s="241"/>
      <c r="J577" s="242">
        <f>ROUND(I577*H577,2)</f>
        <v>0</v>
      </c>
      <c r="K577" s="243"/>
      <c r="L577" s="45"/>
      <c r="M577" s="244" t="s">
        <v>1</v>
      </c>
      <c r="N577" s="245" t="s">
        <v>44</v>
      </c>
      <c r="O577" s="92"/>
      <c r="P577" s="246">
        <f>O577*H577</f>
        <v>0</v>
      </c>
      <c r="Q577" s="246">
        <v>0.0053</v>
      </c>
      <c r="R577" s="246">
        <f>Q577*H577</f>
        <v>0.16096099999999999</v>
      </c>
      <c r="S577" s="246">
        <v>0</v>
      </c>
      <c r="T577" s="24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8" t="s">
        <v>241</v>
      </c>
      <c r="AT577" s="248" t="s">
        <v>144</v>
      </c>
      <c r="AU577" s="248" t="s">
        <v>148</v>
      </c>
      <c r="AY577" s="18" t="s">
        <v>142</v>
      </c>
      <c r="BE577" s="249">
        <f>IF(N577="základní",J577,0)</f>
        <v>0</v>
      </c>
      <c r="BF577" s="249">
        <f>IF(N577="snížená",J577,0)</f>
        <v>0</v>
      </c>
      <c r="BG577" s="249">
        <f>IF(N577="zákl. přenesená",J577,0)</f>
        <v>0</v>
      </c>
      <c r="BH577" s="249">
        <f>IF(N577="sníž. přenesená",J577,0)</f>
        <v>0</v>
      </c>
      <c r="BI577" s="249">
        <f>IF(N577="nulová",J577,0)</f>
        <v>0</v>
      </c>
      <c r="BJ577" s="18" t="s">
        <v>148</v>
      </c>
      <c r="BK577" s="249">
        <f>ROUND(I577*H577,2)</f>
        <v>0</v>
      </c>
      <c r="BL577" s="18" t="s">
        <v>241</v>
      </c>
      <c r="BM577" s="248" t="s">
        <v>701</v>
      </c>
    </row>
    <row r="578" s="13" customFormat="1">
      <c r="A578" s="13"/>
      <c r="B578" s="250"/>
      <c r="C578" s="251"/>
      <c r="D578" s="252" t="s">
        <v>150</v>
      </c>
      <c r="E578" s="253" t="s">
        <v>1</v>
      </c>
      <c r="F578" s="254" t="s">
        <v>88</v>
      </c>
      <c r="G578" s="251"/>
      <c r="H578" s="255">
        <v>30.370000000000001</v>
      </c>
      <c r="I578" s="256"/>
      <c r="J578" s="251"/>
      <c r="K578" s="251"/>
      <c r="L578" s="257"/>
      <c r="M578" s="258"/>
      <c r="N578" s="259"/>
      <c r="O578" s="259"/>
      <c r="P578" s="259"/>
      <c r="Q578" s="259"/>
      <c r="R578" s="259"/>
      <c r="S578" s="259"/>
      <c r="T578" s="26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1" t="s">
        <v>150</v>
      </c>
      <c r="AU578" s="261" t="s">
        <v>148</v>
      </c>
      <c r="AV578" s="13" t="s">
        <v>148</v>
      </c>
      <c r="AW578" s="13" t="s">
        <v>34</v>
      </c>
      <c r="AX578" s="13" t="s">
        <v>86</v>
      </c>
      <c r="AY578" s="261" t="s">
        <v>142</v>
      </c>
    </row>
    <row r="579" s="2" customFormat="1" ht="16.5" customHeight="1">
      <c r="A579" s="39"/>
      <c r="B579" s="40"/>
      <c r="C579" s="294" t="s">
        <v>702</v>
      </c>
      <c r="D579" s="294" t="s">
        <v>345</v>
      </c>
      <c r="E579" s="295" t="s">
        <v>703</v>
      </c>
      <c r="F579" s="296" t="s">
        <v>704</v>
      </c>
      <c r="G579" s="297" t="s">
        <v>90</v>
      </c>
      <c r="H579" s="298">
        <v>33.406999999999996</v>
      </c>
      <c r="I579" s="299"/>
      <c r="J579" s="300">
        <f>ROUND(I579*H579,2)</f>
        <v>0</v>
      </c>
      <c r="K579" s="301"/>
      <c r="L579" s="302"/>
      <c r="M579" s="303" t="s">
        <v>1</v>
      </c>
      <c r="N579" s="304" t="s">
        <v>44</v>
      </c>
      <c r="O579" s="92"/>
      <c r="P579" s="246">
        <f>O579*H579</f>
        <v>0</v>
      </c>
      <c r="Q579" s="246">
        <v>0.0126</v>
      </c>
      <c r="R579" s="246">
        <f>Q579*H579</f>
        <v>0.42092819999999997</v>
      </c>
      <c r="S579" s="246">
        <v>0</v>
      </c>
      <c r="T579" s="247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8" t="s">
        <v>344</v>
      </c>
      <c r="AT579" s="248" t="s">
        <v>345</v>
      </c>
      <c r="AU579" s="248" t="s">
        <v>148</v>
      </c>
      <c r="AY579" s="18" t="s">
        <v>142</v>
      </c>
      <c r="BE579" s="249">
        <f>IF(N579="základní",J579,0)</f>
        <v>0</v>
      </c>
      <c r="BF579" s="249">
        <f>IF(N579="snížená",J579,0)</f>
        <v>0</v>
      </c>
      <c r="BG579" s="249">
        <f>IF(N579="zákl. přenesená",J579,0)</f>
        <v>0</v>
      </c>
      <c r="BH579" s="249">
        <f>IF(N579="sníž. přenesená",J579,0)</f>
        <v>0</v>
      </c>
      <c r="BI579" s="249">
        <f>IF(N579="nulová",J579,0)</f>
        <v>0</v>
      </c>
      <c r="BJ579" s="18" t="s">
        <v>148</v>
      </c>
      <c r="BK579" s="249">
        <f>ROUND(I579*H579,2)</f>
        <v>0</v>
      </c>
      <c r="BL579" s="18" t="s">
        <v>241</v>
      </c>
      <c r="BM579" s="248" t="s">
        <v>705</v>
      </c>
    </row>
    <row r="580" s="13" customFormat="1">
      <c r="A580" s="13"/>
      <c r="B580" s="250"/>
      <c r="C580" s="251"/>
      <c r="D580" s="252" t="s">
        <v>150</v>
      </c>
      <c r="E580" s="253" t="s">
        <v>1</v>
      </c>
      <c r="F580" s="254" t="s">
        <v>88</v>
      </c>
      <c r="G580" s="251"/>
      <c r="H580" s="255">
        <v>30.370000000000001</v>
      </c>
      <c r="I580" s="256"/>
      <c r="J580" s="251"/>
      <c r="K580" s="251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150</v>
      </c>
      <c r="AU580" s="261" t="s">
        <v>148</v>
      </c>
      <c r="AV580" s="13" t="s">
        <v>148</v>
      </c>
      <c r="AW580" s="13" t="s">
        <v>34</v>
      </c>
      <c r="AX580" s="13" t="s">
        <v>86</v>
      </c>
      <c r="AY580" s="261" t="s">
        <v>142</v>
      </c>
    </row>
    <row r="581" s="13" customFormat="1">
      <c r="A581" s="13"/>
      <c r="B581" s="250"/>
      <c r="C581" s="251"/>
      <c r="D581" s="252" t="s">
        <v>150</v>
      </c>
      <c r="E581" s="251"/>
      <c r="F581" s="254" t="s">
        <v>706</v>
      </c>
      <c r="G581" s="251"/>
      <c r="H581" s="255">
        <v>33.406999999999996</v>
      </c>
      <c r="I581" s="256"/>
      <c r="J581" s="251"/>
      <c r="K581" s="251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150</v>
      </c>
      <c r="AU581" s="261" t="s">
        <v>148</v>
      </c>
      <c r="AV581" s="13" t="s">
        <v>148</v>
      </c>
      <c r="AW581" s="13" t="s">
        <v>4</v>
      </c>
      <c r="AX581" s="13" t="s">
        <v>86</v>
      </c>
      <c r="AY581" s="261" t="s">
        <v>142</v>
      </c>
    </row>
    <row r="582" s="2" customFormat="1" ht="16.5" customHeight="1">
      <c r="A582" s="39"/>
      <c r="B582" s="40"/>
      <c r="C582" s="236" t="s">
        <v>707</v>
      </c>
      <c r="D582" s="236" t="s">
        <v>144</v>
      </c>
      <c r="E582" s="237" t="s">
        <v>708</v>
      </c>
      <c r="F582" s="238" t="s">
        <v>709</v>
      </c>
      <c r="G582" s="239" t="s">
        <v>244</v>
      </c>
      <c r="H582" s="240">
        <v>13.800000000000001</v>
      </c>
      <c r="I582" s="241"/>
      <c r="J582" s="242">
        <f>ROUND(I582*H582,2)</f>
        <v>0</v>
      </c>
      <c r="K582" s="243"/>
      <c r="L582" s="45"/>
      <c r="M582" s="244" t="s">
        <v>1</v>
      </c>
      <c r="N582" s="245" t="s">
        <v>44</v>
      </c>
      <c r="O582" s="92"/>
      <c r="P582" s="246">
        <f>O582*H582</f>
        <v>0</v>
      </c>
      <c r="Q582" s="246">
        <v>0.00055000000000000003</v>
      </c>
      <c r="R582" s="246">
        <f>Q582*H582</f>
        <v>0.0075900000000000013</v>
      </c>
      <c r="S582" s="246">
        <v>0</v>
      </c>
      <c r="T582" s="24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8" t="s">
        <v>241</v>
      </c>
      <c r="AT582" s="248" t="s">
        <v>144</v>
      </c>
      <c r="AU582" s="248" t="s">
        <v>148</v>
      </c>
      <c r="AY582" s="18" t="s">
        <v>142</v>
      </c>
      <c r="BE582" s="249">
        <f>IF(N582="základní",J582,0)</f>
        <v>0</v>
      </c>
      <c r="BF582" s="249">
        <f>IF(N582="snížená",J582,0)</f>
        <v>0</v>
      </c>
      <c r="BG582" s="249">
        <f>IF(N582="zákl. přenesená",J582,0)</f>
        <v>0</v>
      </c>
      <c r="BH582" s="249">
        <f>IF(N582="sníž. přenesená",J582,0)</f>
        <v>0</v>
      </c>
      <c r="BI582" s="249">
        <f>IF(N582="nulová",J582,0)</f>
        <v>0</v>
      </c>
      <c r="BJ582" s="18" t="s">
        <v>148</v>
      </c>
      <c r="BK582" s="249">
        <f>ROUND(I582*H582,2)</f>
        <v>0</v>
      </c>
      <c r="BL582" s="18" t="s">
        <v>241</v>
      </c>
      <c r="BM582" s="248" t="s">
        <v>710</v>
      </c>
    </row>
    <row r="583" s="13" customFormat="1">
      <c r="A583" s="13"/>
      <c r="B583" s="250"/>
      <c r="C583" s="251"/>
      <c r="D583" s="252" t="s">
        <v>150</v>
      </c>
      <c r="E583" s="253" t="s">
        <v>1</v>
      </c>
      <c r="F583" s="254" t="s">
        <v>711</v>
      </c>
      <c r="G583" s="251"/>
      <c r="H583" s="255">
        <v>10.800000000000001</v>
      </c>
      <c r="I583" s="256"/>
      <c r="J583" s="251"/>
      <c r="K583" s="251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150</v>
      </c>
      <c r="AU583" s="261" t="s">
        <v>148</v>
      </c>
      <c r="AV583" s="13" t="s">
        <v>148</v>
      </c>
      <c r="AW583" s="13" t="s">
        <v>34</v>
      </c>
      <c r="AX583" s="13" t="s">
        <v>78</v>
      </c>
      <c r="AY583" s="261" t="s">
        <v>142</v>
      </c>
    </row>
    <row r="584" s="13" customFormat="1">
      <c r="A584" s="13"/>
      <c r="B584" s="250"/>
      <c r="C584" s="251"/>
      <c r="D584" s="252" t="s">
        <v>150</v>
      </c>
      <c r="E584" s="253" t="s">
        <v>1</v>
      </c>
      <c r="F584" s="254" t="s">
        <v>712</v>
      </c>
      <c r="G584" s="251"/>
      <c r="H584" s="255">
        <v>3</v>
      </c>
      <c r="I584" s="256"/>
      <c r="J584" s="251"/>
      <c r="K584" s="251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150</v>
      </c>
      <c r="AU584" s="261" t="s">
        <v>148</v>
      </c>
      <c r="AV584" s="13" t="s">
        <v>148</v>
      </c>
      <c r="AW584" s="13" t="s">
        <v>34</v>
      </c>
      <c r="AX584" s="13" t="s">
        <v>78</v>
      </c>
      <c r="AY584" s="261" t="s">
        <v>142</v>
      </c>
    </row>
    <row r="585" s="14" customFormat="1">
      <c r="A585" s="14"/>
      <c r="B585" s="262"/>
      <c r="C585" s="263"/>
      <c r="D585" s="252" t="s">
        <v>150</v>
      </c>
      <c r="E585" s="264" t="s">
        <v>1</v>
      </c>
      <c r="F585" s="265" t="s">
        <v>157</v>
      </c>
      <c r="G585" s="263"/>
      <c r="H585" s="266">
        <v>13.800000000000001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72" t="s">
        <v>150</v>
      </c>
      <c r="AU585" s="272" t="s">
        <v>148</v>
      </c>
      <c r="AV585" s="14" t="s">
        <v>147</v>
      </c>
      <c r="AW585" s="14" t="s">
        <v>34</v>
      </c>
      <c r="AX585" s="14" t="s">
        <v>86</v>
      </c>
      <c r="AY585" s="272" t="s">
        <v>142</v>
      </c>
    </row>
    <row r="586" s="2" customFormat="1" ht="16.5" customHeight="1">
      <c r="A586" s="39"/>
      <c r="B586" s="40"/>
      <c r="C586" s="236" t="s">
        <v>713</v>
      </c>
      <c r="D586" s="236" t="s">
        <v>144</v>
      </c>
      <c r="E586" s="237" t="s">
        <v>714</v>
      </c>
      <c r="F586" s="238" t="s">
        <v>715</v>
      </c>
      <c r="G586" s="239" t="s">
        <v>244</v>
      </c>
      <c r="H586" s="240">
        <v>3.1000000000000001</v>
      </c>
      <c r="I586" s="241"/>
      <c r="J586" s="242">
        <f>ROUND(I586*H586,2)</f>
        <v>0</v>
      </c>
      <c r="K586" s="243"/>
      <c r="L586" s="45"/>
      <c r="M586" s="244" t="s">
        <v>1</v>
      </c>
      <c r="N586" s="245" t="s">
        <v>44</v>
      </c>
      <c r="O586" s="92"/>
      <c r="P586" s="246">
        <f>O586*H586</f>
        <v>0</v>
      </c>
      <c r="Q586" s="246">
        <v>0.00055000000000000003</v>
      </c>
      <c r="R586" s="246">
        <f>Q586*H586</f>
        <v>0.0017050000000000001</v>
      </c>
      <c r="S586" s="246">
        <v>0</v>
      </c>
      <c r="T586" s="24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8" t="s">
        <v>241</v>
      </c>
      <c r="AT586" s="248" t="s">
        <v>144</v>
      </c>
      <c r="AU586" s="248" t="s">
        <v>148</v>
      </c>
      <c r="AY586" s="18" t="s">
        <v>142</v>
      </c>
      <c r="BE586" s="249">
        <f>IF(N586="základní",J586,0)</f>
        <v>0</v>
      </c>
      <c r="BF586" s="249">
        <f>IF(N586="snížená",J586,0)</f>
        <v>0</v>
      </c>
      <c r="BG586" s="249">
        <f>IF(N586="zákl. přenesená",J586,0)</f>
        <v>0</v>
      </c>
      <c r="BH586" s="249">
        <f>IF(N586="sníž. přenesená",J586,0)</f>
        <v>0</v>
      </c>
      <c r="BI586" s="249">
        <f>IF(N586="nulová",J586,0)</f>
        <v>0</v>
      </c>
      <c r="BJ586" s="18" t="s">
        <v>148</v>
      </c>
      <c r="BK586" s="249">
        <f>ROUND(I586*H586,2)</f>
        <v>0</v>
      </c>
      <c r="BL586" s="18" t="s">
        <v>241</v>
      </c>
      <c r="BM586" s="248" t="s">
        <v>716</v>
      </c>
    </row>
    <row r="587" s="13" customFormat="1">
      <c r="A587" s="13"/>
      <c r="B587" s="250"/>
      <c r="C587" s="251"/>
      <c r="D587" s="252" t="s">
        <v>150</v>
      </c>
      <c r="E587" s="253" t="s">
        <v>1</v>
      </c>
      <c r="F587" s="254" t="s">
        <v>717</v>
      </c>
      <c r="G587" s="251"/>
      <c r="H587" s="255">
        <v>3.1000000000000001</v>
      </c>
      <c r="I587" s="256"/>
      <c r="J587" s="251"/>
      <c r="K587" s="251"/>
      <c r="L587" s="257"/>
      <c r="M587" s="258"/>
      <c r="N587" s="259"/>
      <c r="O587" s="259"/>
      <c r="P587" s="259"/>
      <c r="Q587" s="259"/>
      <c r="R587" s="259"/>
      <c r="S587" s="259"/>
      <c r="T587" s="26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1" t="s">
        <v>150</v>
      </c>
      <c r="AU587" s="261" t="s">
        <v>148</v>
      </c>
      <c r="AV587" s="13" t="s">
        <v>148</v>
      </c>
      <c r="AW587" s="13" t="s">
        <v>34</v>
      </c>
      <c r="AX587" s="13" t="s">
        <v>86</v>
      </c>
      <c r="AY587" s="261" t="s">
        <v>142</v>
      </c>
    </row>
    <row r="588" s="2" customFormat="1" ht="16.5" customHeight="1">
      <c r="A588" s="39"/>
      <c r="B588" s="40"/>
      <c r="C588" s="236" t="s">
        <v>718</v>
      </c>
      <c r="D588" s="236" t="s">
        <v>144</v>
      </c>
      <c r="E588" s="237" t="s">
        <v>719</v>
      </c>
      <c r="F588" s="238" t="s">
        <v>720</v>
      </c>
      <c r="G588" s="239" t="s">
        <v>244</v>
      </c>
      <c r="H588" s="240">
        <v>18.050000000000001</v>
      </c>
      <c r="I588" s="241"/>
      <c r="J588" s="242">
        <f>ROUND(I588*H588,2)</f>
        <v>0</v>
      </c>
      <c r="K588" s="243"/>
      <c r="L588" s="45"/>
      <c r="M588" s="244" t="s">
        <v>1</v>
      </c>
      <c r="N588" s="245" t="s">
        <v>44</v>
      </c>
      <c r="O588" s="92"/>
      <c r="P588" s="246">
        <f>O588*H588</f>
        <v>0</v>
      </c>
      <c r="Q588" s="246">
        <v>3.0000000000000001E-05</v>
      </c>
      <c r="R588" s="246">
        <f>Q588*H588</f>
        <v>0.00054149999999999999</v>
      </c>
      <c r="S588" s="246">
        <v>0</v>
      </c>
      <c r="T588" s="24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8" t="s">
        <v>241</v>
      </c>
      <c r="AT588" s="248" t="s">
        <v>144</v>
      </c>
      <c r="AU588" s="248" t="s">
        <v>148</v>
      </c>
      <c r="AY588" s="18" t="s">
        <v>142</v>
      </c>
      <c r="BE588" s="249">
        <f>IF(N588="základní",J588,0)</f>
        <v>0</v>
      </c>
      <c r="BF588" s="249">
        <f>IF(N588="snížená",J588,0)</f>
        <v>0</v>
      </c>
      <c r="BG588" s="249">
        <f>IF(N588="zákl. přenesená",J588,0)</f>
        <v>0</v>
      </c>
      <c r="BH588" s="249">
        <f>IF(N588="sníž. přenesená",J588,0)</f>
        <v>0</v>
      </c>
      <c r="BI588" s="249">
        <f>IF(N588="nulová",J588,0)</f>
        <v>0</v>
      </c>
      <c r="BJ588" s="18" t="s">
        <v>148</v>
      </c>
      <c r="BK588" s="249">
        <f>ROUND(I588*H588,2)</f>
        <v>0</v>
      </c>
      <c r="BL588" s="18" t="s">
        <v>241</v>
      </c>
      <c r="BM588" s="248" t="s">
        <v>721</v>
      </c>
    </row>
    <row r="589" s="15" customFormat="1">
      <c r="A589" s="15"/>
      <c r="B589" s="273"/>
      <c r="C589" s="274"/>
      <c r="D589" s="252" t="s">
        <v>150</v>
      </c>
      <c r="E589" s="275" t="s">
        <v>1</v>
      </c>
      <c r="F589" s="276" t="s">
        <v>722</v>
      </c>
      <c r="G589" s="274"/>
      <c r="H589" s="275" t="s">
        <v>1</v>
      </c>
      <c r="I589" s="277"/>
      <c r="J589" s="274"/>
      <c r="K589" s="274"/>
      <c r="L589" s="278"/>
      <c r="M589" s="279"/>
      <c r="N589" s="280"/>
      <c r="O589" s="280"/>
      <c r="P589" s="280"/>
      <c r="Q589" s="280"/>
      <c r="R589" s="280"/>
      <c r="S589" s="280"/>
      <c r="T589" s="281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82" t="s">
        <v>150</v>
      </c>
      <c r="AU589" s="282" t="s">
        <v>148</v>
      </c>
      <c r="AV589" s="15" t="s">
        <v>86</v>
      </c>
      <c r="AW589" s="15" t="s">
        <v>34</v>
      </c>
      <c r="AX589" s="15" t="s">
        <v>78</v>
      </c>
      <c r="AY589" s="282" t="s">
        <v>142</v>
      </c>
    </row>
    <row r="590" s="13" customFormat="1">
      <c r="A590" s="13"/>
      <c r="B590" s="250"/>
      <c r="C590" s="251"/>
      <c r="D590" s="252" t="s">
        <v>150</v>
      </c>
      <c r="E590" s="253" t="s">
        <v>1</v>
      </c>
      <c r="F590" s="254" t="s">
        <v>723</v>
      </c>
      <c r="G590" s="251"/>
      <c r="H590" s="255">
        <v>6.4500000000000002</v>
      </c>
      <c r="I590" s="256"/>
      <c r="J590" s="251"/>
      <c r="K590" s="251"/>
      <c r="L590" s="257"/>
      <c r="M590" s="258"/>
      <c r="N590" s="259"/>
      <c r="O590" s="259"/>
      <c r="P590" s="259"/>
      <c r="Q590" s="259"/>
      <c r="R590" s="259"/>
      <c r="S590" s="259"/>
      <c r="T590" s="26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1" t="s">
        <v>150</v>
      </c>
      <c r="AU590" s="261" t="s">
        <v>148</v>
      </c>
      <c r="AV590" s="13" t="s">
        <v>148</v>
      </c>
      <c r="AW590" s="13" t="s">
        <v>34</v>
      </c>
      <c r="AX590" s="13" t="s">
        <v>78</v>
      </c>
      <c r="AY590" s="261" t="s">
        <v>142</v>
      </c>
    </row>
    <row r="591" s="15" customFormat="1">
      <c r="A591" s="15"/>
      <c r="B591" s="273"/>
      <c r="C591" s="274"/>
      <c r="D591" s="252" t="s">
        <v>150</v>
      </c>
      <c r="E591" s="275" t="s">
        <v>1</v>
      </c>
      <c r="F591" s="276" t="s">
        <v>724</v>
      </c>
      <c r="G591" s="274"/>
      <c r="H591" s="275" t="s">
        <v>1</v>
      </c>
      <c r="I591" s="277"/>
      <c r="J591" s="274"/>
      <c r="K591" s="274"/>
      <c r="L591" s="278"/>
      <c r="M591" s="279"/>
      <c r="N591" s="280"/>
      <c r="O591" s="280"/>
      <c r="P591" s="280"/>
      <c r="Q591" s="280"/>
      <c r="R591" s="280"/>
      <c r="S591" s="280"/>
      <c r="T591" s="281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82" t="s">
        <v>150</v>
      </c>
      <c r="AU591" s="282" t="s">
        <v>148</v>
      </c>
      <c r="AV591" s="15" t="s">
        <v>86</v>
      </c>
      <c r="AW591" s="15" t="s">
        <v>34</v>
      </c>
      <c r="AX591" s="15" t="s">
        <v>78</v>
      </c>
      <c r="AY591" s="282" t="s">
        <v>142</v>
      </c>
    </row>
    <row r="592" s="13" customFormat="1">
      <c r="A592" s="13"/>
      <c r="B592" s="250"/>
      <c r="C592" s="251"/>
      <c r="D592" s="252" t="s">
        <v>150</v>
      </c>
      <c r="E592" s="253" t="s">
        <v>1</v>
      </c>
      <c r="F592" s="254" t="s">
        <v>725</v>
      </c>
      <c r="G592" s="251"/>
      <c r="H592" s="255">
        <v>11.6</v>
      </c>
      <c r="I592" s="256"/>
      <c r="J592" s="251"/>
      <c r="K592" s="251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150</v>
      </c>
      <c r="AU592" s="261" t="s">
        <v>148</v>
      </c>
      <c r="AV592" s="13" t="s">
        <v>148</v>
      </c>
      <c r="AW592" s="13" t="s">
        <v>34</v>
      </c>
      <c r="AX592" s="13" t="s">
        <v>78</v>
      </c>
      <c r="AY592" s="261" t="s">
        <v>142</v>
      </c>
    </row>
    <row r="593" s="14" customFormat="1">
      <c r="A593" s="14"/>
      <c r="B593" s="262"/>
      <c r="C593" s="263"/>
      <c r="D593" s="252" t="s">
        <v>150</v>
      </c>
      <c r="E593" s="264" t="s">
        <v>1</v>
      </c>
      <c r="F593" s="265" t="s">
        <v>157</v>
      </c>
      <c r="G593" s="263"/>
      <c r="H593" s="266">
        <v>18.050000000000001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2" t="s">
        <v>150</v>
      </c>
      <c r="AU593" s="272" t="s">
        <v>148</v>
      </c>
      <c r="AV593" s="14" t="s">
        <v>147</v>
      </c>
      <c r="AW593" s="14" t="s">
        <v>34</v>
      </c>
      <c r="AX593" s="14" t="s">
        <v>86</v>
      </c>
      <c r="AY593" s="272" t="s">
        <v>142</v>
      </c>
    </row>
    <row r="594" s="2" customFormat="1" ht="16.5" customHeight="1">
      <c r="A594" s="39"/>
      <c r="B594" s="40"/>
      <c r="C594" s="236" t="s">
        <v>726</v>
      </c>
      <c r="D594" s="236" t="s">
        <v>144</v>
      </c>
      <c r="E594" s="237" t="s">
        <v>727</v>
      </c>
      <c r="F594" s="238" t="s">
        <v>728</v>
      </c>
      <c r="G594" s="239" t="s">
        <v>388</v>
      </c>
      <c r="H594" s="240">
        <v>6</v>
      </c>
      <c r="I594" s="241"/>
      <c r="J594" s="242">
        <f>ROUND(I594*H594,2)</f>
        <v>0</v>
      </c>
      <c r="K594" s="243"/>
      <c r="L594" s="45"/>
      <c r="M594" s="244" t="s">
        <v>1</v>
      </c>
      <c r="N594" s="245" t="s">
        <v>44</v>
      </c>
      <c r="O594" s="92"/>
      <c r="P594" s="246">
        <f>O594*H594</f>
        <v>0</v>
      </c>
      <c r="Q594" s="246">
        <v>0</v>
      </c>
      <c r="R594" s="246">
        <f>Q594*H594</f>
        <v>0</v>
      </c>
      <c r="S594" s="246">
        <v>0</v>
      </c>
      <c r="T594" s="24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8" t="s">
        <v>241</v>
      </c>
      <c r="AT594" s="248" t="s">
        <v>144</v>
      </c>
      <c r="AU594" s="248" t="s">
        <v>148</v>
      </c>
      <c r="AY594" s="18" t="s">
        <v>142</v>
      </c>
      <c r="BE594" s="249">
        <f>IF(N594="základní",J594,0)</f>
        <v>0</v>
      </c>
      <c r="BF594" s="249">
        <f>IF(N594="snížená",J594,0)</f>
        <v>0</v>
      </c>
      <c r="BG594" s="249">
        <f>IF(N594="zákl. přenesená",J594,0)</f>
        <v>0</v>
      </c>
      <c r="BH594" s="249">
        <f>IF(N594="sníž. přenesená",J594,0)</f>
        <v>0</v>
      </c>
      <c r="BI594" s="249">
        <f>IF(N594="nulová",J594,0)</f>
        <v>0</v>
      </c>
      <c r="BJ594" s="18" t="s">
        <v>148</v>
      </c>
      <c r="BK594" s="249">
        <f>ROUND(I594*H594,2)</f>
        <v>0</v>
      </c>
      <c r="BL594" s="18" t="s">
        <v>241</v>
      </c>
      <c r="BM594" s="248" t="s">
        <v>729</v>
      </c>
    </row>
    <row r="595" s="13" customFormat="1">
      <c r="A595" s="13"/>
      <c r="B595" s="250"/>
      <c r="C595" s="251"/>
      <c r="D595" s="252" t="s">
        <v>150</v>
      </c>
      <c r="E595" s="253" t="s">
        <v>1</v>
      </c>
      <c r="F595" s="254" t="s">
        <v>730</v>
      </c>
      <c r="G595" s="251"/>
      <c r="H595" s="255">
        <v>6</v>
      </c>
      <c r="I595" s="256"/>
      <c r="J595" s="251"/>
      <c r="K595" s="251"/>
      <c r="L595" s="257"/>
      <c r="M595" s="258"/>
      <c r="N595" s="259"/>
      <c r="O595" s="259"/>
      <c r="P595" s="259"/>
      <c r="Q595" s="259"/>
      <c r="R595" s="259"/>
      <c r="S595" s="259"/>
      <c r="T595" s="26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1" t="s">
        <v>150</v>
      </c>
      <c r="AU595" s="261" t="s">
        <v>148</v>
      </c>
      <c r="AV595" s="13" t="s">
        <v>148</v>
      </c>
      <c r="AW595" s="13" t="s">
        <v>34</v>
      </c>
      <c r="AX595" s="13" t="s">
        <v>86</v>
      </c>
      <c r="AY595" s="261" t="s">
        <v>142</v>
      </c>
    </row>
    <row r="596" s="2" customFormat="1" ht="21.75" customHeight="1">
      <c r="A596" s="39"/>
      <c r="B596" s="40"/>
      <c r="C596" s="236" t="s">
        <v>731</v>
      </c>
      <c r="D596" s="236" t="s">
        <v>144</v>
      </c>
      <c r="E596" s="237" t="s">
        <v>732</v>
      </c>
      <c r="F596" s="238" t="s">
        <v>733</v>
      </c>
      <c r="G596" s="239" t="s">
        <v>301</v>
      </c>
      <c r="H596" s="240">
        <v>0.60099999999999998</v>
      </c>
      <c r="I596" s="241"/>
      <c r="J596" s="242">
        <f>ROUND(I596*H596,2)</f>
        <v>0</v>
      </c>
      <c r="K596" s="243"/>
      <c r="L596" s="45"/>
      <c r="M596" s="244" t="s">
        <v>1</v>
      </c>
      <c r="N596" s="245" t="s">
        <v>44</v>
      </c>
      <c r="O596" s="92"/>
      <c r="P596" s="246">
        <f>O596*H596</f>
        <v>0</v>
      </c>
      <c r="Q596" s="246">
        <v>0</v>
      </c>
      <c r="R596" s="246">
        <f>Q596*H596</f>
        <v>0</v>
      </c>
      <c r="S596" s="246">
        <v>0</v>
      </c>
      <c r="T596" s="24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8" t="s">
        <v>241</v>
      </c>
      <c r="AT596" s="248" t="s">
        <v>144</v>
      </c>
      <c r="AU596" s="248" t="s">
        <v>148</v>
      </c>
      <c r="AY596" s="18" t="s">
        <v>142</v>
      </c>
      <c r="BE596" s="249">
        <f>IF(N596="základní",J596,0)</f>
        <v>0</v>
      </c>
      <c r="BF596" s="249">
        <f>IF(N596="snížená",J596,0)</f>
        <v>0</v>
      </c>
      <c r="BG596" s="249">
        <f>IF(N596="zákl. přenesená",J596,0)</f>
        <v>0</v>
      </c>
      <c r="BH596" s="249">
        <f>IF(N596="sníž. přenesená",J596,0)</f>
        <v>0</v>
      </c>
      <c r="BI596" s="249">
        <f>IF(N596="nulová",J596,0)</f>
        <v>0</v>
      </c>
      <c r="BJ596" s="18" t="s">
        <v>148</v>
      </c>
      <c r="BK596" s="249">
        <f>ROUND(I596*H596,2)</f>
        <v>0</v>
      </c>
      <c r="BL596" s="18" t="s">
        <v>241</v>
      </c>
      <c r="BM596" s="248" t="s">
        <v>734</v>
      </c>
    </row>
    <row r="597" s="12" customFormat="1" ht="22.8" customHeight="1">
      <c r="A597" s="12"/>
      <c r="B597" s="221"/>
      <c r="C597" s="222"/>
      <c r="D597" s="223" t="s">
        <v>77</v>
      </c>
      <c r="E597" s="234" t="s">
        <v>735</v>
      </c>
      <c r="F597" s="234" t="s">
        <v>736</v>
      </c>
      <c r="G597" s="222"/>
      <c r="H597" s="222"/>
      <c r="I597" s="225"/>
      <c r="J597" s="235">
        <f>BK597</f>
        <v>0</v>
      </c>
      <c r="K597" s="222"/>
      <c r="L597" s="226"/>
      <c r="M597" s="227"/>
      <c r="N597" s="228"/>
      <c r="O597" s="228"/>
      <c r="P597" s="229">
        <f>SUM(P598:P615)</f>
        <v>0</v>
      </c>
      <c r="Q597" s="228"/>
      <c r="R597" s="229">
        <f>SUM(R598:R615)</f>
        <v>0.0011775000000000002</v>
      </c>
      <c r="S597" s="228"/>
      <c r="T597" s="230">
        <f>SUM(T598:T615)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31" t="s">
        <v>148</v>
      </c>
      <c r="AT597" s="232" t="s">
        <v>77</v>
      </c>
      <c r="AU597" s="232" t="s">
        <v>86</v>
      </c>
      <c r="AY597" s="231" t="s">
        <v>142</v>
      </c>
      <c r="BK597" s="233">
        <f>SUM(BK598:BK615)</f>
        <v>0</v>
      </c>
    </row>
    <row r="598" s="2" customFormat="1" ht="21.75" customHeight="1">
      <c r="A598" s="39"/>
      <c r="B598" s="40"/>
      <c r="C598" s="236" t="s">
        <v>737</v>
      </c>
      <c r="D598" s="236" t="s">
        <v>144</v>
      </c>
      <c r="E598" s="237" t="s">
        <v>738</v>
      </c>
      <c r="F598" s="238" t="s">
        <v>739</v>
      </c>
      <c r="G598" s="239" t="s">
        <v>244</v>
      </c>
      <c r="H598" s="240">
        <v>23.550000000000001</v>
      </c>
      <c r="I598" s="241"/>
      <c r="J598" s="242">
        <f>ROUND(I598*H598,2)</f>
        <v>0</v>
      </c>
      <c r="K598" s="243"/>
      <c r="L598" s="45"/>
      <c r="M598" s="244" t="s">
        <v>1</v>
      </c>
      <c r="N598" s="245" t="s">
        <v>44</v>
      </c>
      <c r="O598" s="92"/>
      <c r="P598" s="246">
        <f>O598*H598</f>
        <v>0</v>
      </c>
      <c r="Q598" s="246">
        <v>2.0000000000000002E-05</v>
      </c>
      <c r="R598" s="246">
        <f>Q598*H598</f>
        <v>0.00047100000000000006</v>
      </c>
      <c r="S598" s="246">
        <v>0</v>
      </c>
      <c r="T598" s="247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8" t="s">
        <v>241</v>
      </c>
      <c r="AT598" s="248" t="s">
        <v>144</v>
      </c>
      <c r="AU598" s="248" t="s">
        <v>148</v>
      </c>
      <c r="AY598" s="18" t="s">
        <v>142</v>
      </c>
      <c r="BE598" s="249">
        <f>IF(N598="základní",J598,0)</f>
        <v>0</v>
      </c>
      <c r="BF598" s="249">
        <f>IF(N598="snížená",J598,0)</f>
        <v>0</v>
      </c>
      <c r="BG598" s="249">
        <f>IF(N598="zákl. přenesená",J598,0)</f>
        <v>0</v>
      </c>
      <c r="BH598" s="249">
        <f>IF(N598="sníž. přenesená",J598,0)</f>
        <v>0</v>
      </c>
      <c r="BI598" s="249">
        <f>IF(N598="nulová",J598,0)</f>
        <v>0</v>
      </c>
      <c r="BJ598" s="18" t="s">
        <v>148</v>
      </c>
      <c r="BK598" s="249">
        <f>ROUND(I598*H598,2)</f>
        <v>0</v>
      </c>
      <c r="BL598" s="18" t="s">
        <v>241</v>
      </c>
      <c r="BM598" s="248" t="s">
        <v>740</v>
      </c>
    </row>
    <row r="599" s="15" customFormat="1">
      <c r="A599" s="15"/>
      <c r="B599" s="273"/>
      <c r="C599" s="274"/>
      <c r="D599" s="252" t="s">
        <v>150</v>
      </c>
      <c r="E599" s="275" t="s">
        <v>1</v>
      </c>
      <c r="F599" s="276" t="s">
        <v>463</v>
      </c>
      <c r="G599" s="274"/>
      <c r="H599" s="275" t="s">
        <v>1</v>
      </c>
      <c r="I599" s="277"/>
      <c r="J599" s="274"/>
      <c r="K599" s="274"/>
      <c r="L599" s="278"/>
      <c r="M599" s="279"/>
      <c r="N599" s="280"/>
      <c r="O599" s="280"/>
      <c r="P599" s="280"/>
      <c r="Q599" s="280"/>
      <c r="R599" s="280"/>
      <c r="S599" s="280"/>
      <c r="T599" s="281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82" t="s">
        <v>150</v>
      </c>
      <c r="AU599" s="282" t="s">
        <v>148</v>
      </c>
      <c r="AV599" s="15" t="s">
        <v>86</v>
      </c>
      <c r="AW599" s="15" t="s">
        <v>34</v>
      </c>
      <c r="AX599" s="15" t="s">
        <v>78</v>
      </c>
      <c r="AY599" s="282" t="s">
        <v>142</v>
      </c>
    </row>
    <row r="600" s="13" customFormat="1">
      <c r="A600" s="13"/>
      <c r="B600" s="250"/>
      <c r="C600" s="251"/>
      <c r="D600" s="252" t="s">
        <v>150</v>
      </c>
      <c r="E600" s="253" t="s">
        <v>1</v>
      </c>
      <c r="F600" s="254" t="s">
        <v>464</v>
      </c>
      <c r="G600" s="251"/>
      <c r="H600" s="255">
        <v>2</v>
      </c>
      <c r="I600" s="256"/>
      <c r="J600" s="251"/>
      <c r="K600" s="251"/>
      <c r="L600" s="257"/>
      <c r="M600" s="258"/>
      <c r="N600" s="259"/>
      <c r="O600" s="259"/>
      <c r="P600" s="259"/>
      <c r="Q600" s="259"/>
      <c r="R600" s="259"/>
      <c r="S600" s="259"/>
      <c r="T600" s="26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1" t="s">
        <v>150</v>
      </c>
      <c r="AU600" s="261" t="s">
        <v>148</v>
      </c>
      <c r="AV600" s="13" t="s">
        <v>148</v>
      </c>
      <c r="AW600" s="13" t="s">
        <v>34</v>
      </c>
      <c r="AX600" s="13" t="s">
        <v>78</v>
      </c>
      <c r="AY600" s="261" t="s">
        <v>142</v>
      </c>
    </row>
    <row r="601" s="13" customFormat="1">
      <c r="A601" s="13"/>
      <c r="B601" s="250"/>
      <c r="C601" s="251"/>
      <c r="D601" s="252" t="s">
        <v>150</v>
      </c>
      <c r="E601" s="253" t="s">
        <v>1</v>
      </c>
      <c r="F601" s="254" t="s">
        <v>465</v>
      </c>
      <c r="G601" s="251"/>
      <c r="H601" s="255">
        <v>2.3999999999999999</v>
      </c>
      <c r="I601" s="256"/>
      <c r="J601" s="251"/>
      <c r="K601" s="251"/>
      <c r="L601" s="257"/>
      <c r="M601" s="258"/>
      <c r="N601" s="259"/>
      <c r="O601" s="259"/>
      <c r="P601" s="259"/>
      <c r="Q601" s="259"/>
      <c r="R601" s="259"/>
      <c r="S601" s="259"/>
      <c r="T601" s="26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1" t="s">
        <v>150</v>
      </c>
      <c r="AU601" s="261" t="s">
        <v>148</v>
      </c>
      <c r="AV601" s="13" t="s">
        <v>148</v>
      </c>
      <c r="AW601" s="13" t="s">
        <v>34</v>
      </c>
      <c r="AX601" s="13" t="s">
        <v>78</v>
      </c>
      <c r="AY601" s="261" t="s">
        <v>142</v>
      </c>
    </row>
    <row r="602" s="13" customFormat="1">
      <c r="A602" s="13"/>
      <c r="B602" s="250"/>
      <c r="C602" s="251"/>
      <c r="D602" s="252" t="s">
        <v>150</v>
      </c>
      <c r="E602" s="253" t="s">
        <v>1</v>
      </c>
      <c r="F602" s="254" t="s">
        <v>466</v>
      </c>
      <c r="G602" s="251"/>
      <c r="H602" s="255">
        <v>1.6000000000000001</v>
      </c>
      <c r="I602" s="256"/>
      <c r="J602" s="251"/>
      <c r="K602" s="251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150</v>
      </c>
      <c r="AU602" s="261" t="s">
        <v>148</v>
      </c>
      <c r="AV602" s="13" t="s">
        <v>148</v>
      </c>
      <c r="AW602" s="13" t="s">
        <v>34</v>
      </c>
      <c r="AX602" s="13" t="s">
        <v>78</v>
      </c>
      <c r="AY602" s="261" t="s">
        <v>142</v>
      </c>
    </row>
    <row r="603" s="13" customFormat="1">
      <c r="A603" s="13"/>
      <c r="B603" s="250"/>
      <c r="C603" s="251"/>
      <c r="D603" s="252" t="s">
        <v>150</v>
      </c>
      <c r="E603" s="253" t="s">
        <v>1</v>
      </c>
      <c r="F603" s="254" t="s">
        <v>467</v>
      </c>
      <c r="G603" s="251"/>
      <c r="H603" s="255">
        <v>9</v>
      </c>
      <c r="I603" s="256"/>
      <c r="J603" s="251"/>
      <c r="K603" s="251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150</v>
      </c>
      <c r="AU603" s="261" t="s">
        <v>148</v>
      </c>
      <c r="AV603" s="13" t="s">
        <v>148</v>
      </c>
      <c r="AW603" s="13" t="s">
        <v>34</v>
      </c>
      <c r="AX603" s="13" t="s">
        <v>78</v>
      </c>
      <c r="AY603" s="261" t="s">
        <v>142</v>
      </c>
    </row>
    <row r="604" s="15" customFormat="1">
      <c r="A604" s="15"/>
      <c r="B604" s="273"/>
      <c r="C604" s="274"/>
      <c r="D604" s="252" t="s">
        <v>150</v>
      </c>
      <c r="E604" s="275" t="s">
        <v>1</v>
      </c>
      <c r="F604" s="276" t="s">
        <v>741</v>
      </c>
      <c r="G604" s="274"/>
      <c r="H604" s="275" t="s">
        <v>1</v>
      </c>
      <c r="I604" s="277"/>
      <c r="J604" s="274"/>
      <c r="K604" s="274"/>
      <c r="L604" s="278"/>
      <c r="M604" s="279"/>
      <c r="N604" s="280"/>
      <c r="O604" s="280"/>
      <c r="P604" s="280"/>
      <c r="Q604" s="280"/>
      <c r="R604" s="280"/>
      <c r="S604" s="280"/>
      <c r="T604" s="281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2" t="s">
        <v>150</v>
      </c>
      <c r="AU604" s="282" t="s">
        <v>148</v>
      </c>
      <c r="AV604" s="15" t="s">
        <v>86</v>
      </c>
      <c r="AW604" s="15" t="s">
        <v>34</v>
      </c>
      <c r="AX604" s="15" t="s">
        <v>78</v>
      </c>
      <c r="AY604" s="282" t="s">
        <v>142</v>
      </c>
    </row>
    <row r="605" s="13" customFormat="1">
      <c r="A605" s="13"/>
      <c r="B605" s="250"/>
      <c r="C605" s="251"/>
      <c r="D605" s="252" t="s">
        <v>150</v>
      </c>
      <c r="E605" s="253" t="s">
        <v>1</v>
      </c>
      <c r="F605" s="254" t="s">
        <v>742</v>
      </c>
      <c r="G605" s="251"/>
      <c r="H605" s="255">
        <v>8.5500000000000007</v>
      </c>
      <c r="I605" s="256"/>
      <c r="J605" s="251"/>
      <c r="K605" s="251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150</v>
      </c>
      <c r="AU605" s="261" t="s">
        <v>148</v>
      </c>
      <c r="AV605" s="13" t="s">
        <v>148</v>
      </c>
      <c r="AW605" s="13" t="s">
        <v>34</v>
      </c>
      <c r="AX605" s="13" t="s">
        <v>78</v>
      </c>
      <c r="AY605" s="261" t="s">
        <v>142</v>
      </c>
    </row>
    <row r="606" s="14" customFormat="1">
      <c r="A606" s="14"/>
      <c r="B606" s="262"/>
      <c r="C606" s="263"/>
      <c r="D606" s="252" t="s">
        <v>150</v>
      </c>
      <c r="E606" s="264" t="s">
        <v>1</v>
      </c>
      <c r="F606" s="265" t="s">
        <v>157</v>
      </c>
      <c r="G606" s="263"/>
      <c r="H606" s="266">
        <v>23.550000000000001</v>
      </c>
      <c r="I606" s="267"/>
      <c r="J606" s="263"/>
      <c r="K606" s="263"/>
      <c r="L606" s="268"/>
      <c r="M606" s="269"/>
      <c r="N606" s="270"/>
      <c r="O606" s="270"/>
      <c r="P606" s="270"/>
      <c r="Q606" s="270"/>
      <c r="R606" s="270"/>
      <c r="S606" s="270"/>
      <c r="T606" s="27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2" t="s">
        <v>150</v>
      </c>
      <c r="AU606" s="272" t="s">
        <v>148</v>
      </c>
      <c r="AV606" s="14" t="s">
        <v>147</v>
      </c>
      <c r="AW606" s="14" t="s">
        <v>34</v>
      </c>
      <c r="AX606" s="14" t="s">
        <v>86</v>
      </c>
      <c r="AY606" s="272" t="s">
        <v>142</v>
      </c>
    </row>
    <row r="607" s="2" customFormat="1" ht="21.75" customHeight="1">
      <c r="A607" s="39"/>
      <c r="B607" s="40"/>
      <c r="C607" s="236" t="s">
        <v>743</v>
      </c>
      <c r="D607" s="236" t="s">
        <v>144</v>
      </c>
      <c r="E607" s="237" t="s">
        <v>744</v>
      </c>
      <c r="F607" s="238" t="s">
        <v>745</v>
      </c>
      <c r="G607" s="239" t="s">
        <v>244</v>
      </c>
      <c r="H607" s="240">
        <v>23.550000000000001</v>
      </c>
      <c r="I607" s="241"/>
      <c r="J607" s="242">
        <f>ROUND(I607*H607,2)</f>
        <v>0</v>
      </c>
      <c r="K607" s="243"/>
      <c r="L607" s="45"/>
      <c r="M607" s="244" t="s">
        <v>1</v>
      </c>
      <c r="N607" s="245" t="s">
        <v>44</v>
      </c>
      <c r="O607" s="92"/>
      <c r="P607" s="246">
        <f>O607*H607</f>
        <v>0</v>
      </c>
      <c r="Q607" s="246">
        <v>3.0000000000000001E-05</v>
      </c>
      <c r="R607" s="246">
        <f>Q607*H607</f>
        <v>0.00070649999999999999</v>
      </c>
      <c r="S607" s="246">
        <v>0</v>
      </c>
      <c r="T607" s="247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8" t="s">
        <v>241</v>
      </c>
      <c r="AT607" s="248" t="s">
        <v>144</v>
      </c>
      <c r="AU607" s="248" t="s">
        <v>148</v>
      </c>
      <c r="AY607" s="18" t="s">
        <v>142</v>
      </c>
      <c r="BE607" s="249">
        <f>IF(N607="základní",J607,0)</f>
        <v>0</v>
      </c>
      <c r="BF607" s="249">
        <f>IF(N607="snížená",J607,0)</f>
        <v>0</v>
      </c>
      <c r="BG607" s="249">
        <f>IF(N607="zákl. přenesená",J607,0)</f>
        <v>0</v>
      </c>
      <c r="BH607" s="249">
        <f>IF(N607="sníž. přenesená",J607,0)</f>
        <v>0</v>
      </c>
      <c r="BI607" s="249">
        <f>IF(N607="nulová",J607,0)</f>
        <v>0</v>
      </c>
      <c r="BJ607" s="18" t="s">
        <v>148</v>
      </c>
      <c r="BK607" s="249">
        <f>ROUND(I607*H607,2)</f>
        <v>0</v>
      </c>
      <c r="BL607" s="18" t="s">
        <v>241</v>
      </c>
      <c r="BM607" s="248" t="s">
        <v>746</v>
      </c>
    </row>
    <row r="608" s="15" customFormat="1">
      <c r="A608" s="15"/>
      <c r="B608" s="273"/>
      <c r="C608" s="274"/>
      <c r="D608" s="252" t="s">
        <v>150</v>
      </c>
      <c r="E608" s="275" t="s">
        <v>1</v>
      </c>
      <c r="F608" s="276" t="s">
        <v>463</v>
      </c>
      <c r="G608" s="274"/>
      <c r="H608" s="275" t="s">
        <v>1</v>
      </c>
      <c r="I608" s="277"/>
      <c r="J608" s="274"/>
      <c r="K608" s="274"/>
      <c r="L608" s="278"/>
      <c r="M608" s="279"/>
      <c r="N608" s="280"/>
      <c r="O608" s="280"/>
      <c r="P608" s="280"/>
      <c r="Q608" s="280"/>
      <c r="R608" s="280"/>
      <c r="S608" s="280"/>
      <c r="T608" s="281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82" t="s">
        <v>150</v>
      </c>
      <c r="AU608" s="282" t="s">
        <v>148</v>
      </c>
      <c r="AV608" s="15" t="s">
        <v>86</v>
      </c>
      <c r="AW608" s="15" t="s">
        <v>34</v>
      </c>
      <c r="AX608" s="15" t="s">
        <v>78</v>
      </c>
      <c r="AY608" s="282" t="s">
        <v>142</v>
      </c>
    </row>
    <row r="609" s="13" customFormat="1">
      <c r="A609" s="13"/>
      <c r="B609" s="250"/>
      <c r="C609" s="251"/>
      <c r="D609" s="252" t="s">
        <v>150</v>
      </c>
      <c r="E609" s="253" t="s">
        <v>1</v>
      </c>
      <c r="F609" s="254" t="s">
        <v>464</v>
      </c>
      <c r="G609" s="251"/>
      <c r="H609" s="255">
        <v>2</v>
      </c>
      <c r="I609" s="256"/>
      <c r="J609" s="251"/>
      <c r="K609" s="251"/>
      <c r="L609" s="257"/>
      <c r="M609" s="258"/>
      <c r="N609" s="259"/>
      <c r="O609" s="259"/>
      <c r="P609" s="259"/>
      <c r="Q609" s="259"/>
      <c r="R609" s="259"/>
      <c r="S609" s="259"/>
      <c r="T609" s="26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1" t="s">
        <v>150</v>
      </c>
      <c r="AU609" s="261" t="s">
        <v>148</v>
      </c>
      <c r="AV609" s="13" t="s">
        <v>148</v>
      </c>
      <c r="AW609" s="13" t="s">
        <v>34</v>
      </c>
      <c r="AX609" s="13" t="s">
        <v>78</v>
      </c>
      <c r="AY609" s="261" t="s">
        <v>142</v>
      </c>
    </row>
    <row r="610" s="13" customFormat="1">
      <c r="A610" s="13"/>
      <c r="B610" s="250"/>
      <c r="C610" s="251"/>
      <c r="D610" s="252" t="s">
        <v>150</v>
      </c>
      <c r="E610" s="253" t="s">
        <v>1</v>
      </c>
      <c r="F610" s="254" t="s">
        <v>465</v>
      </c>
      <c r="G610" s="251"/>
      <c r="H610" s="255">
        <v>2.3999999999999999</v>
      </c>
      <c r="I610" s="256"/>
      <c r="J610" s="251"/>
      <c r="K610" s="251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150</v>
      </c>
      <c r="AU610" s="261" t="s">
        <v>148</v>
      </c>
      <c r="AV610" s="13" t="s">
        <v>148</v>
      </c>
      <c r="AW610" s="13" t="s">
        <v>34</v>
      </c>
      <c r="AX610" s="13" t="s">
        <v>78</v>
      </c>
      <c r="AY610" s="261" t="s">
        <v>142</v>
      </c>
    </row>
    <row r="611" s="13" customFormat="1">
      <c r="A611" s="13"/>
      <c r="B611" s="250"/>
      <c r="C611" s="251"/>
      <c r="D611" s="252" t="s">
        <v>150</v>
      </c>
      <c r="E611" s="253" t="s">
        <v>1</v>
      </c>
      <c r="F611" s="254" t="s">
        <v>466</v>
      </c>
      <c r="G611" s="251"/>
      <c r="H611" s="255">
        <v>1.6000000000000001</v>
      </c>
      <c r="I611" s="256"/>
      <c r="J611" s="251"/>
      <c r="K611" s="251"/>
      <c r="L611" s="257"/>
      <c r="M611" s="258"/>
      <c r="N611" s="259"/>
      <c r="O611" s="259"/>
      <c r="P611" s="259"/>
      <c r="Q611" s="259"/>
      <c r="R611" s="259"/>
      <c r="S611" s="259"/>
      <c r="T611" s="26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1" t="s">
        <v>150</v>
      </c>
      <c r="AU611" s="261" t="s">
        <v>148</v>
      </c>
      <c r="AV611" s="13" t="s">
        <v>148</v>
      </c>
      <c r="AW611" s="13" t="s">
        <v>34</v>
      </c>
      <c r="AX611" s="13" t="s">
        <v>78</v>
      </c>
      <c r="AY611" s="261" t="s">
        <v>142</v>
      </c>
    </row>
    <row r="612" s="13" customFormat="1">
      <c r="A612" s="13"/>
      <c r="B612" s="250"/>
      <c r="C612" s="251"/>
      <c r="D612" s="252" t="s">
        <v>150</v>
      </c>
      <c r="E612" s="253" t="s">
        <v>1</v>
      </c>
      <c r="F612" s="254" t="s">
        <v>467</v>
      </c>
      <c r="G612" s="251"/>
      <c r="H612" s="255">
        <v>9</v>
      </c>
      <c r="I612" s="256"/>
      <c r="J612" s="251"/>
      <c r="K612" s="251"/>
      <c r="L612" s="257"/>
      <c r="M612" s="258"/>
      <c r="N612" s="259"/>
      <c r="O612" s="259"/>
      <c r="P612" s="259"/>
      <c r="Q612" s="259"/>
      <c r="R612" s="259"/>
      <c r="S612" s="259"/>
      <c r="T612" s="26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1" t="s">
        <v>150</v>
      </c>
      <c r="AU612" s="261" t="s">
        <v>148</v>
      </c>
      <c r="AV612" s="13" t="s">
        <v>148</v>
      </c>
      <c r="AW612" s="13" t="s">
        <v>34</v>
      </c>
      <c r="AX612" s="13" t="s">
        <v>78</v>
      </c>
      <c r="AY612" s="261" t="s">
        <v>142</v>
      </c>
    </row>
    <row r="613" s="15" customFormat="1">
      <c r="A613" s="15"/>
      <c r="B613" s="273"/>
      <c r="C613" s="274"/>
      <c r="D613" s="252" t="s">
        <v>150</v>
      </c>
      <c r="E613" s="275" t="s">
        <v>1</v>
      </c>
      <c r="F613" s="276" t="s">
        <v>741</v>
      </c>
      <c r="G613" s="274"/>
      <c r="H613" s="275" t="s">
        <v>1</v>
      </c>
      <c r="I613" s="277"/>
      <c r="J613" s="274"/>
      <c r="K613" s="274"/>
      <c r="L613" s="278"/>
      <c r="M613" s="279"/>
      <c r="N613" s="280"/>
      <c r="O613" s="280"/>
      <c r="P613" s="280"/>
      <c r="Q613" s="280"/>
      <c r="R613" s="280"/>
      <c r="S613" s="280"/>
      <c r="T613" s="281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82" t="s">
        <v>150</v>
      </c>
      <c r="AU613" s="282" t="s">
        <v>148</v>
      </c>
      <c r="AV613" s="15" t="s">
        <v>86</v>
      </c>
      <c r="AW613" s="15" t="s">
        <v>34</v>
      </c>
      <c r="AX613" s="15" t="s">
        <v>78</v>
      </c>
      <c r="AY613" s="282" t="s">
        <v>142</v>
      </c>
    </row>
    <row r="614" s="13" customFormat="1">
      <c r="A614" s="13"/>
      <c r="B614" s="250"/>
      <c r="C614" s="251"/>
      <c r="D614" s="252" t="s">
        <v>150</v>
      </c>
      <c r="E614" s="253" t="s">
        <v>1</v>
      </c>
      <c r="F614" s="254" t="s">
        <v>742</v>
      </c>
      <c r="G614" s="251"/>
      <c r="H614" s="255">
        <v>8.5500000000000007</v>
      </c>
      <c r="I614" s="256"/>
      <c r="J614" s="251"/>
      <c r="K614" s="251"/>
      <c r="L614" s="257"/>
      <c r="M614" s="258"/>
      <c r="N614" s="259"/>
      <c r="O614" s="259"/>
      <c r="P614" s="259"/>
      <c r="Q614" s="259"/>
      <c r="R614" s="259"/>
      <c r="S614" s="259"/>
      <c r="T614" s="26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1" t="s">
        <v>150</v>
      </c>
      <c r="AU614" s="261" t="s">
        <v>148</v>
      </c>
      <c r="AV614" s="13" t="s">
        <v>148</v>
      </c>
      <c r="AW614" s="13" t="s">
        <v>34</v>
      </c>
      <c r="AX614" s="13" t="s">
        <v>78</v>
      </c>
      <c r="AY614" s="261" t="s">
        <v>142</v>
      </c>
    </row>
    <row r="615" s="14" customFormat="1">
      <c r="A615" s="14"/>
      <c r="B615" s="262"/>
      <c r="C615" s="263"/>
      <c r="D615" s="252" t="s">
        <v>150</v>
      </c>
      <c r="E615" s="264" t="s">
        <v>1</v>
      </c>
      <c r="F615" s="265" t="s">
        <v>157</v>
      </c>
      <c r="G615" s="263"/>
      <c r="H615" s="266">
        <v>23.550000000000001</v>
      </c>
      <c r="I615" s="267"/>
      <c r="J615" s="263"/>
      <c r="K615" s="263"/>
      <c r="L615" s="268"/>
      <c r="M615" s="269"/>
      <c r="N615" s="270"/>
      <c r="O615" s="270"/>
      <c r="P615" s="270"/>
      <c r="Q615" s="270"/>
      <c r="R615" s="270"/>
      <c r="S615" s="270"/>
      <c r="T615" s="27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2" t="s">
        <v>150</v>
      </c>
      <c r="AU615" s="272" t="s">
        <v>148</v>
      </c>
      <c r="AV615" s="14" t="s">
        <v>147</v>
      </c>
      <c r="AW615" s="14" t="s">
        <v>34</v>
      </c>
      <c r="AX615" s="14" t="s">
        <v>86</v>
      </c>
      <c r="AY615" s="272" t="s">
        <v>142</v>
      </c>
    </row>
    <row r="616" s="12" customFormat="1" ht="22.8" customHeight="1">
      <c r="A616" s="12"/>
      <c r="B616" s="221"/>
      <c r="C616" s="222"/>
      <c r="D616" s="223" t="s">
        <v>77</v>
      </c>
      <c r="E616" s="234" t="s">
        <v>747</v>
      </c>
      <c r="F616" s="234" t="s">
        <v>748</v>
      </c>
      <c r="G616" s="222"/>
      <c r="H616" s="222"/>
      <c r="I616" s="225"/>
      <c r="J616" s="235">
        <f>BK616</f>
        <v>0</v>
      </c>
      <c r="K616" s="222"/>
      <c r="L616" s="226"/>
      <c r="M616" s="227"/>
      <c r="N616" s="228"/>
      <c r="O616" s="228"/>
      <c r="P616" s="229">
        <f>SUM(P617:P652)</f>
        <v>0</v>
      </c>
      <c r="Q616" s="228"/>
      <c r="R616" s="229">
        <f>SUM(R617:R652)</f>
        <v>0.30081788000000004</v>
      </c>
      <c r="S616" s="228"/>
      <c r="T616" s="230">
        <f>SUM(T617:T652)</f>
        <v>0.092858319999999994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31" t="s">
        <v>148</v>
      </c>
      <c r="AT616" s="232" t="s">
        <v>77</v>
      </c>
      <c r="AU616" s="232" t="s">
        <v>86</v>
      </c>
      <c r="AY616" s="231" t="s">
        <v>142</v>
      </c>
      <c r="BK616" s="233">
        <f>SUM(BK617:BK652)</f>
        <v>0</v>
      </c>
    </row>
    <row r="617" s="2" customFormat="1" ht="21.75" customHeight="1">
      <c r="A617" s="39"/>
      <c r="B617" s="40"/>
      <c r="C617" s="236" t="s">
        <v>749</v>
      </c>
      <c r="D617" s="236" t="s">
        <v>144</v>
      </c>
      <c r="E617" s="237" t="s">
        <v>750</v>
      </c>
      <c r="F617" s="238" t="s">
        <v>751</v>
      </c>
      <c r="G617" s="239" t="s">
        <v>90</v>
      </c>
      <c r="H617" s="240">
        <v>208.012</v>
      </c>
      <c r="I617" s="241"/>
      <c r="J617" s="242">
        <f>ROUND(I617*H617,2)</f>
        <v>0</v>
      </c>
      <c r="K617" s="243"/>
      <c r="L617" s="45"/>
      <c r="M617" s="244" t="s">
        <v>1</v>
      </c>
      <c r="N617" s="245" t="s">
        <v>44</v>
      </c>
      <c r="O617" s="92"/>
      <c r="P617" s="246">
        <f>O617*H617</f>
        <v>0</v>
      </c>
      <c r="Q617" s="246">
        <v>0</v>
      </c>
      <c r="R617" s="246">
        <f>Q617*H617</f>
        <v>0</v>
      </c>
      <c r="S617" s="246">
        <v>0.00014999999999999999</v>
      </c>
      <c r="T617" s="247">
        <f>S617*H617</f>
        <v>0.031201799999999998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8" t="s">
        <v>241</v>
      </c>
      <c r="AT617" s="248" t="s">
        <v>144</v>
      </c>
      <c r="AU617" s="248" t="s">
        <v>148</v>
      </c>
      <c r="AY617" s="18" t="s">
        <v>142</v>
      </c>
      <c r="BE617" s="249">
        <f>IF(N617="základní",J617,0)</f>
        <v>0</v>
      </c>
      <c r="BF617" s="249">
        <f>IF(N617="snížená",J617,0)</f>
        <v>0</v>
      </c>
      <c r="BG617" s="249">
        <f>IF(N617="zákl. přenesená",J617,0)</f>
        <v>0</v>
      </c>
      <c r="BH617" s="249">
        <f>IF(N617="sníž. přenesená",J617,0)</f>
        <v>0</v>
      </c>
      <c r="BI617" s="249">
        <f>IF(N617="nulová",J617,0)</f>
        <v>0</v>
      </c>
      <c r="BJ617" s="18" t="s">
        <v>148</v>
      </c>
      <c r="BK617" s="249">
        <f>ROUND(I617*H617,2)</f>
        <v>0</v>
      </c>
      <c r="BL617" s="18" t="s">
        <v>241</v>
      </c>
      <c r="BM617" s="248" t="s">
        <v>752</v>
      </c>
    </row>
    <row r="618" s="13" customFormat="1">
      <c r="A618" s="13"/>
      <c r="B618" s="250"/>
      <c r="C618" s="251"/>
      <c r="D618" s="252" t="s">
        <v>150</v>
      </c>
      <c r="E618" s="253" t="s">
        <v>1</v>
      </c>
      <c r="F618" s="254" t="s">
        <v>753</v>
      </c>
      <c r="G618" s="251"/>
      <c r="H618" s="255">
        <v>45.634999999999998</v>
      </c>
      <c r="I618" s="256"/>
      <c r="J618" s="251"/>
      <c r="K618" s="251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150</v>
      </c>
      <c r="AU618" s="261" t="s">
        <v>148</v>
      </c>
      <c r="AV618" s="13" t="s">
        <v>148</v>
      </c>
      <c r="AW618" s="13" t="s">
        <v>34</v>
      </c>
      <c r="AX618" s="13" t="s">
        <v>78</v>
      </c>
      <c r="AY618" s="261" t="s">
        <v>142</v>
      </c>
    </row>
    <row r="619" s="13" customFormat="1">
      <c r="A619" s="13"/>
      <c r="B619" s="250"/>
      <c r="C619" s="251"/>
      <c r="D619" s="252" t="s">
        <v>150</v>
      </c>
      <c r="E619" s="253" t="s">
        <v>1</v>
      </c>
      <c r="F619" s="254" t="s">
        <v>754</v>
      </c>
      <c r="G619" s="251"/>
      <c r="H619" s="255">
        <v>49.770000000000003</v>
      </c>
      <c r="I619" s="256"/>
      <c r="J619" s="251"/>
      <c r="K619" s="251"/>
      <c r="L619" s="257"/>
      <c r="M619" s="258"/>
      <c r="N619" s="259"/>
      <c r="O619" s="259"/>
      <c r="P619" s="259"/>
      <c r="Q619" s="259"/>
      <c r="R619" s="259"/>
      <c r="S619" s="259"/>
      <c r="T619" s="26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1" t="s">
        <v>150</v>
      </c>
      <c r="AU619" s="261" t="s">
        <v>148</v>
      </c>
      <c r="AV619" s="13" t="s">
        <v>148</v>
      </c>
      <c r="AW619" s="13" t="s">
        <v>34</v>
      </c>
      <c r="AX619" s="13" t="s">
        <v>78</v>
      </c>
      <c r="AY619" s="261" t="s">
        <v>142</v>
      </c>
    </row>
    <row r="620" s="13" customFormat="1">
      <c r="A620" s="13"/>
      <c r="B620" s="250"/>
      <c r="C620" s="251"/>
      <c r="D620" s="252" t="s">
        <v>150</v>
      </c>
      <c r="E620" s="253" t="s">
        <v>1</v>
      </c>
      <c r="F620" s="254" t="s">
        <v>755</v>
      </c>
      <c r="G620" s="251"/>
      <c r="H620" s="255">
        <v>48.923999999999999</v>
      </c>
      <c r="I620" s="256"/>
      <c r="J620" s="251"/>
      <c r="K620" s="251"/>
      <c r="L620" s="257"/>
      <c r="M620" s="258"/>
      <c r="N620" s="259"/>
      <c r="O620" s="259"/>
      <c r="P620" s="259"/>
      <c r="Q620" s="259"/>
      <c r="R620" s="259"/>
      <c r="S620" s="259"/>
      <c r="T620" s="26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1" t="s">
        <v>150</v>
      </c>
      <c r="AU620" s="261" t="s">
        <v>148</v>
      </c>
      <c r="AV620" s="13" t="s">
        <v>148</v>
      </c>
      <c r="AW620" s="13" t="s">
        <v>34</v>
      </c>
      <c r="AX620" s="13" t="s">
        <v>78</v>
      </c>
      <c r="AY620" s="261" t="s">
        <v>142</v>
      </c>
    </row>
    <row r="621" s="13" customFormat="1">
      <c r="A621" s="13"/>
      <c r="B621" s="250"/>
      <c r="C621" s="251"/>
      <c r="D621" s="252" t="s">
        <v>150</v>
      </c>
      <c r="E621" s="253" t="s">
        <v>1</v>
      </c>
      <c r="F621" s="254" t="s">
        <v>756</v>
      </c>
      <c r="G621" s="251"/>
      <c r="H621" s="255">
        <v>39.670000000000002</v>
      </c>
      <c r="I621" s="256"/>
      <c r="J621" s="251"/>
      <c r="K621" s="251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150</v>
      </c>
      <c r="AU621" s="261" t="s">
        <v>148</v>
      </c>
      <c r="AV621" s="13" t="s">
        <v>148</v>
      </c>
      <c r="AW621" s="13" t="s">
        <v>34</v>
      </c>
      <c r="AX621" s="13" t="s">
        <v>78</v>
      </c>
      <c r="AY621" s="261" t="s">
        <v>142</v>
      </c>
    </row>
    <row r="622" s="13" customFormat="1">
      <c r="A622" s="13"/>
      <c r="B622" s="250"/>
      <c r="C622" s="251"/>
      <c r="D622" s="252" t="s">
        <v>150</v>
      </c>
      <c r="E622" s="253" t="s">
        <v>1</v>
      </c>
      <c r="F622" s="254" t="s">
        <v>757</v>
      </c>
      <c r="G622" s="251"/>
      <c r="H622" s="255">
        <v>13.288</v>
      </c>
      <c r="I622" s="256"/>
      <c r="J622" s="251"/>
      <c r="K622" s="251"/>
      <c r="L622" s="257"/>
      <c r="M622" s="258"/>
      <c r="N622" s="259"/>
      <c r="O622" s="259"/>
      <c r="P622" s="259"/>
      <c r="Q622" s="259"/>
      <c r="R622" s="259"/>
      <c r="S622" s="259"/>
      <c r="T622" s="26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1" t="s">
        <v>150</v>
      </c>
      <c r="AU622" s="261" t="s">
        <v>148</v>
      </c>
      <c r="AV622" s="13" t="s">
        <v>148</v>
      </c>
      <c r="AW622" s="13" t="s">
        <v>34</v>
      </c>
      <c r="AX622" s="13" t="s">
        <v>78</v>
      </c>
      <c r="AY622" s="261" t="s">
        <v>142</v>
      </c>
    </row>
    <row r="623" s="13" customFormat="1">
      <c r="A623" s="13"/>
      <c r="B623" s="250"/>
      <c r="C623" s="251"/>
      <c r="D623" s="252" t="s">
        <v>150</v>
      </c>
      <c r="E623" s="253" t="s">
        <v>1</v>
      </c>
      <c r="F623" s="254" t="s">
        <v>758</v>
      </c>
      <c r="G623" s="251"/>
      <c r="H623" s="255">
        <v>5.3099999999999996</v>
      </c>
      <c r="I623" s="256"/>
      <c r="J623" s="251"/>
      <c r="K623" s="251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150</v>
      </c>
      <c r="AU623" s="261" t="s">
        <v>148</v>
      </c>
      <c r="AV623" s="13" t="s">
        <v>148</v>
      </c>
      <c r="AW623" s="13" t="s">
        <v>34</v>
      </c>
      <c r="AX623" s="13" t="s">
        <v>78</v>
      </c>
      <c r="AY623" s="261" t="s">
        <v>142</v>
      </c>
    </row>
    <row r="624" s="13" customFormat="1">
      <c r="A624" s="13"/>
      <c r="B624" s="250"/>
      <c r="C624" s="251"/>
      <c r="D624" s="252" t="s">
        <v>150</v>
      </c>
      <c r="E624" s="253" t="s">
        <v>1</v>
      </c>
      <c r="F624" s="254" t="s">
        <v>759</v>
      </c>
      <c r="G624" s="251"/>
      <c r="H624" s="255">
        <v>5.415</v>
      </c>
      <c r="I624" s="256"/>
      <c r="J624" s="251"/>
      <c r="K624" s="251"/>
      <c r="L624" s="257"/>
      <c r="M624" s="258"/>
      <c r="N624" s="259"/>
      <c r="O624" s="259"/>
      <c r="P624" s="259"/>
      <c r="Q624" s="259"/>
      <c r="R624" s="259"/>
      <c r="S624" s="259"/>
      <c r="T624" s="26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1" t="s">
        <v>150</v>
      </c>
      <c r="AU624" s="261" t="s">
        <v>148</v>
      </c>
      <c r="AV624" s="13" t="s">
        <v>148</v>
      </c>
      <c r="AW624" s="13" t="s">
        <v>34</v>
      </c>
      <c r="AX624" s="13" t="s">
        <v>78</v>
      </c>
      <c r="AY624" s="261" t="s">
        <v>142</v>
      </c>
    </row>
    <row r="625" s="14" customFormat="1">
      <c r="A625" s="14"/>
      <c r="B625" s="262"/>
      <c r="C625" s="263"/>
      <c r="D625" s="252" t="s">
        <v>150</v>
      </c>
      <c r="E625" s="264" t="s">
        <v>1</v>
      </c>
      <c r="F625" s="265" t="s">
        <v>157</v>
      </c>
      <c r="G625" s="263"/>
      <c r="H625" s="266">
        <v>208.01200000000003</v>
      </c>
      <c r="I625" s="267"/>
      <c r="J625" s="263"/>
      <c r="K625" s="263"/>
      <c r="L625" s="268"/>
      <c r="M625" s="269"/>
      <c r="N625" s="270"/>
      <c r="O625" s="270"/>
      <c r="P625" s="270"/>
      <c r="Q625" s="270"/>
      <c r="R625" s="270"/>
      <c r="S625" s="270"/>
      <c r="T625" s="27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2" t="s">
        <v>150</v>
      </c>
      <c r="AU625" s="272" t="s">
        <v>148</v>
      </c>
      <c r="AV625" s="14" t="s">
        <v>147</v>
      </c>
      <c r="AW625" s="14" t="s">
        <v>34</v>
      </c>
      <c r="AX625" s="14" t="s">
        <v>86</v>
      </c>
      <c r="AY625" s="272" t="s">
        <v>142</v>
      </c>
    </row>
    <row r="626" s="2" customFormat="1" ht="16.5" customHeight="1">
      <c r="A626" s="39"/>
      <c r="B626" s="40"/>
      <c r="C626" s="236" t="s">
        <v>760</v>
      </c>
      <c r="D626" s="236" t="s">
        <v>144</v>
      </c>
      <c r="E626" s="237" t="s">
        <v>761</v>
      </c>
      <c r="F626" s="238" t="s">
        <v>762</v>
      </c>
      <c r="G626" s="239" t="s">
        <v>90</v>
      </c>
      <c r="H626" s="240">
        <v>198.892</v>
      </c>
      <c r="I626" s="241"/>
      <c r="J626" s="242">
        <f>ROUND(I626*H626,2)</f>
        <v>0</v>
      </c>
      <c r="K626" s="243"/>
      <c r="L626" s="45"/>
      <c r="M626" s="244" t="s">
        <v>1</v>
      </c>
      <c r="N626" s="245" t="s">
        <v>44</v>
      </c>
      <c r="O626" s="92"/>
      <c r="P626" s="246">
        <f>O626*H626</f>
        <v>0</v>
      </c>
      <c r="Q626" s="246">
        <v>0.001</v>
      </c>
      <c r="R626" s="246">
        <f>Q626*H626</f>
        <v>0.19889200000000001</v>
      </c>
      <c r="S626" s="246">
        <v>0.00031</v>
      </c>
      <c r="T626" s="247">
        <f>S626*H626</f>
        <v>0.061656519999999999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8" t="s">
        <v>241</v>
      </c>
      <c r="AT626" s="248" t="s">
        <v>144</v>
      </c>
      <c r="AU626" s="248" t="s">
        <v>148</v>
      </c>
      <c r="AY626" s="18" t="s">
        <v>142</v>
      </c>
      <c r="BE626" s="249">
        <f>IF(N626="základní",J626,0)</f>
        <v>0</v>
      </c>
      <c r="BF626" s="249">
        <f>IF(N626="snížená",J626,0)</f>
        <v>0</v>
      </c>
      <c r="BG626" s="249">
        <f>IF(N626="zákl. přenesená",J626,0)</f>
        <v>0</v>
      </c>
      <c r="BH626" s="249">
        <f>IF(N626="sníž. přenesená",J626,0)</f>
        <v>0</v>
      </c>
      <c r="BI626" s="249">
        <f>IF(N626="nulová",J626,0)</f>
        <v>0</v>
      </c>
      <c r="BJ626" s="18" t="s">
        <v>148</v>
      </c>
      <c r="BK626" s="249">
        <f>ROUND(I626*H626,2)</f>
        <v>0</v>
      </c>
      <c r="BL626" s="18" t="s">
        <v>241</v>
      </c>
      <c r="BM626" s="248" t="s">
        <v>763</v>
      </c>
    </row>
    <row r="627" s="13" customFormat="1">
      <c r="A627" s="13"/>
      <c r="B627" s="250"/>
      <c r="C627" s="251"/>
      <c r="D627" s="252" t="s">
        <v>150</v>
      </c>
      <c r="E627" s="253" t="s">
        <v>1</v>
      </c>
      <c r="F627" s="254" t="s">
        <v>764</v>
      </c>
      <c r="G627" s="251"/>
      <c r="H627" s="255">
        <v>44.034999999999997</v>
      </c>
      <c r="I627" s="256"/>
      <c r="J627" s="251"/>
      <c r="K627" s="251"/>
      <c r="L627" s="257"/>
      <c r="M627" s="258"/>
      <c r="N627" s="259"/>
      <c r="O627" s="259"/>
      <c r="P627" s="259"/>
      <c r="Q627" s="259"/>
      <c r="R627" s="259"/>
      <c r="S627" s="259"/>
      <c r="T627" s="26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1" t="s">
        <v>150</v>
      </c>
      <c r="AU627" s="261" t="s">
        <v>148</v>
      </c>
      <c r="AV627" s="13" t="s">
        <v>148</v>
      </c>
      <c r="AW627" s="13" t="s">
        <v>34</v>
      </c>
      <c r="AX627" s="13" t="s">
        <v>78</v>
      </c>
      <c r="AY627" s="261" t="s">
        <v>142</v>
      </c>
    </row>
    <row r="628" s="13" customFormat="1">
      <c r="A628" s="13"/>
      <c r="B628" s="250"/>
      <c r="C628" s="251"/>
      <c r="D628" s="252" t="s">
        <v>150</v>
      </c>
      <c r="E628" s="253" t="s">
        <v>1</v>
      </c>
      <c r="F628" s="254" t="s">
        <v>765</v>
      </c>
      <c r="G628" s="251"/>
      <c r="H628" s="255">
        <v>48.170000000000002</v>
      </c>
      <c r="I628" s="256"/>
      <c r="J628" s="251"/>
      <c r="K628" s="251"/>
      <c r="L628" s="257"/>
      <c r="M628" s="258"/>
      <c r="N628" s="259"/>
      <c r="O628" s="259"/>
      <c r="P628" s="259"/>
      <c r="Q628" s="259"/>
      <c r="R628" s="259"/>
      <c r="S628" s="259"/>
      <c r="T628" s="26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1" t="s">
        <v>150</v>
      </c>
      <c r="AU628" s="261" t="s">
        <v>148</v>
      </c>
      <c r="AV628" s="13" t="s">
        <v>148</v>
      </c>
      <c r="AW628" s="13" t="s">
        <v>34</v>
      </c>
      <c r="AX628" s="13" t="s">
        <v>78</v>
      </c>
      <c r="AY628" s="261" t="s">
        <v>142</v>
      </c>
    </row>
    <row r="629" s="13" customFormat="1">
      <c r="A629" s="13"/>
      <c r="B629" s="250"/>
      <c r="C629" s="251"/>
      <c r="D629" s="252" t="s">
        <v>150</v>
      </c>
      <c r="E629" s="253" t="s">
        <v>1</v>
      </c>
      <c r="F629" s="254" t="s">
        <v>766</v>
      </c>
      <c r="G629" s="251"/>
      <c r="H629" s="255">
        <v>47.323999999999998</v>
      </c>
      <c r="I629" s="256"/>
      <c r="J629" s="251"/>
      <c r="K629" s="251"/>
      <c r="L629" s="257"/>
      <c r="M629" s="258"/>
      <c r="N629" s="259"/>
      <c r="O629" s="259"/>
      <c r="P629" s="259"/>
      <c r="Q629" s="259"/>
      <c r="R629" s="259"/>
      <c r="S629" s="259"/>
      <c r="T629" s="26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1" t="s">
        <v>150</v>
      </c>
      <c r="AU629" s="261" t="s">
        <v>148</v>
      </c>
      <c r="AV629" s="13" t="s">
        <v>148</v>
      </c>
      <c r="AW629" s="13" t="s">
        <v>34</v>
      </c>
      <c r="AX629" s="13" t="s">
        <v>78</v>
      </c>
      <c r="AY629" s="261" t="s">
        <v>142</v>
      </c>
    </row>
    <row r="630" s="13" customFormat="1">
      <c r="A630" s="13"/>
      <c r="B630" s="250"/>
      <c r="C630" s="251"/>
      <c r="D630" s="252" t="s">
        <v>150</v>
      </c>
      <c r="E630" s="253" t="s">
        <v>1</v>
      </c>
      <c r="F630" s="254" t="s">
        <v>756</v>
      </c>
      <c r="G630" s="251"/>
      <c r="H630" s="255">
        <v>39.670000000000002</v>
      </c>
      <c r="I630" s="256"/>
      <c r="J630" s="251"/>
      <c r="K630" s="251"/>
      <c r="L630" s="257"/>
      <c r="M630" s="258"/>
      <c r="N630" s="259"/>
      <c r="O630" s="259"/>
      <c r="P630" s="259"/>
      <c r="Q630" s="259"/>
      <c r="R630" s="259"/>
      <c r="S630" s="259"/>
      <c r="T630" s="26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1" t="s">
        <v>150</v>
      </c>
      <c r="AU630" s="261" t="s">
        <v>148</v>
      </c>
      <c r="AV630" s="13" t="s">
        <v>148</v>
      </c>
      <c r="AW630" s="13" t="s">
        <v>34</v>
      </c>
      <c r="AX630" s="13" t="s">
        <v>78</v>
      </c>
      <c r="AY630" s="261" t="s">
        <v>142</v>
      </c>
    </row>
    <row r="631" s="13" customFormat="1">
      <c r="A631" s="13"/>
      <c r="B631" s="250"/>
      <c r="C631" s="251"/>
      <c r="D631" s="252" t="s">
        <v>150</v>
      </c>
      <c r="E631" s="253" t="s">
        <v>1</v>
      </c>
      <c r="F631" s="254" t="s">
        <v>757</v>
      </c>
      <c r="G631" s="251"/>
      <c r="H631" s="255">
        <v>13.288</v>
      </c>
      <c r="I631" s="256"/>
      <c r="J631" s="251"/>
      <c r="K631" s="251"/>
      <c r="L631" s="257"/>
      <c r="M631" s="258"/>
      <c r="N631" s="259"/>
      <c r="O631" s="259"/>
      <c r="P631" s="259"/>
      <c r="Q631" s="259"/>
      <c r="R631" s="259"/>
      <c r="S631" s="259"/>
      <c r="T631" s="26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1" t="s">
        <v>150</v>
      </c>
      <c r="AU631" s="261" t="s">
        <v>148</v>
      </c>
      <c r="AV631" s="13" t="s">
        <v>148</v>
      </c>
      <c r="AW631" s="13" t="s">
        <v>34</v>
      </c>
      <c r="AX631" s="13" t="s">
        <v>78</v>
      </c>
      <c r="AY631" s="261" t="s">
        <v>142</v>
      </c>
    </row>
    <row r="632" s="13" customFormat="1">
      <c r="A632" s="13"/>
      <c r="B632" s="250"/>
      <c r="C632" s="251"/>
      <c r="D632" s="252" t="s">
        <v>150</v>
      </c>
      <c r="E632" s="253" t="s">
        <v>1</v>
      </c>
      <c r="F632" s="254" t="s">
        <v>177</v>
      </c>
      <c r="G632" s="251"/>
      <c r="H632" s="255">
        <v>3.2999999999999998</v>
      </c>
      <c r="I632" s="256"/>
      <c r="J632" s="251"/>
      <c r="K632" s="251"/>
      <c r="L632" s="257"/>
      <c r="M632" s="258"/>
      <c r="N632" s="259"/>
      <c r="O632" s="259"/>
      <c r="P632" s="259"/>
      <c r="Q632" s="259"/>
      <c r="R632" s="259"/>
      <c r="S632" s="259"/>
      <c r="T632" s="26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1" t="s">
        <v>150</v>
      </c>
      <c r="AU632" s="261" t="s">
        <v>148</v>
      </c>
      <c r="AV632" s="13" t="s">
        <v>148</v>
      </c>
      <c r="AW632" s="13" t="s">
        <v>34</v>
      </c>
      <c r="AX632" s="13" t="s">
        <v>78</v>
      </c>
      <c r="AY632" s="261" t="s">
        <v>142</v>
      </c>
    </row>
    <row r="633" s="13" customFormat="1">
      <c r="A633" s="13"/>
      <c r="B633" s="250"/>
      <c r="C633" s="251"/>
      <c r="D633" s="252" t="s">
        <v>150</v>
      </c>
      <c r="E633" s="253" t="s">
        <v>1</v>
      </c>
      <c r="F633" s="254" t="s">
        <v>178</v>
      </c>
      <c r="G633" s="251"/>
      <c r="H633" s="255">
        <v>3.105</v>
      </c>
      <c r="I633" s="256"/>
      <c r="J633" s="251"/>
      <c r="K633" s="251"/>
      <c r="L633" s="257"/>
      <c r="M633" s="258"/>
      <c r="N633" s="259"/>
      <c r="O633" s="259"/>
      <c r="P633" s="259"/>
      <c r="Q633" s="259"/>
      <c r="R633" s="259"/>
      <c r="S633" s="259"/>
      <c r="T633" s="26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61" t="s">
        <v>150</v>
      </c>
      <c r="AU633" s="261" t="s">
        <v>148</v>
      </c>
      <c r="AV633" s="13" t="s">
        <v>148</v>
      </c>
      <c r="AW633" s="13" t="s">
        <v>34</v>
      </c>
      <c r="AX633" s="13" t="s">
        <v>78</v>
      </c>
      <c r="AY633" s="261" t="s">
        <v>142</v>
      </c>
    </row>
    <row r="634" s="14" customFormat="1">
      <c r="A634" s="14"/>
      <c r="B634" s="262"/>
      <c r="C634" s="263"/>
      <c r="D634" s="252" t="s">
        <v>150</v>
      </c>
      <c r="E634" s="264" t="s">
        <v>1</v>
      </c>
      <c r="F634" s="265" t="s">
        <v>157</v>
      </c>
      <c r="G634" s="263"/>
      <c r="H634" s="266">
        <v>198.89200000000002</v>
      </c>
      <c r="I634" s="267"/>
      <c r="J634" s="263"/>
      <c r="K634" s="263"/>
      <c r="L634" s="268"/>
      <c r="M634" s="269"/>
      <c r="N634" s="270"/>
      <c r="O634" s="270"/>
      <c r="P634" s="270"/>
      <c r="Q634" s="270"/>
      <c r="R634" s="270"/>
      <c r="S634" s="270"/>
      <c r="T634" s="27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2" t="s">
        <v>150</v>
      </c>
      <c r="AU634" s="272" t="s">
        <v>148</v>
      </c>
      <c r="AV634" s="14" t="s">
        <v>147</v>
      </c>
      <c r="AW634" s="14" t="s">
        <v>34</v>
      </c>
      <c r="AX634" s="14" t="s">
        <v>86</v>
      </c>
      <c r="AY634" s="272" t="s">
        <v>142</v>
      </c>
    </row>
    <row r="635" s="2" customFormat="1" ht="21.75" customHeight="1">
      <c r="A635" s="39"/>
      <c r="B635" s="40"/>
      <c r="C635" s="236" t="s">
        <v>767</v>
      </c>
      <c r="D635" s="236" t="s">
        <v>144</v>
      </c>
      <c r="E635" s="237" t="s">
        <v>768</v>
      </c>
      <c r="F635" s="238" t="s">
        <v>769</v>
      </c>
      <c r="G635" s="239" t="s">
        <v>90</v>
      </c>
      <c r="H635" s="240">
        <v>208.012</v>
      </c>
      <c r="I635" s="241"/>
      <c r="J635" s="242">
        <f>ROUND(I635*H635,2)</f>
        <v>0</v>
      </c>
      <c r="K635" s="243"/>
      <c r="L635" s="45"/>
      <c r="M635" s="244" t="s">
        <v>1</v>
      </c>
      <c r="N635" s="245" t="s">
        <v>44</v>
      </c>
      <c r="O635" s="92"/>
      <c r="P635" s="246">
        <f>O635*H635</f>
        <v>0</v>
      </c>
      <c r="Q635" s="246">
        <v>0.00020000000000000001</v>
      </c>
      <c r="R635" s="246">
        <f>Q635*H635</f>
        <v>0.041602400000000005</v>
      </c>
      <c r="S635" s="246">
        <v>0</v>
      </c>
      <c r="T635" s="247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8" t="s">
        <v>241</v>
      </c>
      <c r="AT635" s="248" t="s">
        <v>144</v>
      </c>
      <c r="AU635" s="248" t="s">
        <v>148</v>
      </c>
      <c r="AY635" s="18" t="s">
        <v>142</v>
      </c>
      <c r="BE635" s="249">
        <f>IF(N635="základní",J635,0)</f>
        <v>0</v>
      </c>
      <c r="BF635" s="249">
        <f>IF(N635="snížená",J635,0)</f>
        <v>0</v>
      </c>
      <c r="BG635" s="249">
        <f>IF(N635="zákl. přenesená",J635,0)</f>
        <v>0</v>
      </c>
      <c r="BH635" s="249">
        <f>IF(N635="sníž. přenesená",J635,0)</f>
        <v>0</v>
      </c>
      <c r="BI635" s="249">
        <f>IF(N635="nulová",J635,0)</f>
        <v>0</v>
      </c>
      <c r="BJ635" s="18" t="s">
        <v>148</v>
      </c>
      <c r="BK635" s="249">
        <f>ROUND(I635*H635,2)</f>
        <v>0</v>
      </c>
      <c r="BL635" s="18" t="s">
        <v>241</v>
      </c>
      <c r="BM635" s="248" t="s">
        <v>770</v>
      </c>
    </row>
    <row r="636" s="13" customFormat="1">
      <c r="A636" s="13"/>
      <c r="B636" s="250"/>
      <c r="C636" s="251"/>
      <c r="D636" s="252" t="s">
        <v>150</v>
      </c>
      <c r="E636" s="253" t="s">
        <v>1</v>
      </c>
      <c r="F636" s="254" t="s">
        <v>753</v>
      </c>
      <c r="G636" s="251"/>
      <c r="H636" s="255">
        <v>45.634999999999998</v>
      </c>
      <c r="I636" s="256"/>
      <c r="J636" s="251"/>
      <c r="K636" s="251"/>
      <c r="L636" s="257"/>
      <c r="M636" s="258"/>
      <c r="N636" s="259"/>
      <c r="O636" s="259"/>
      <c r="P636" s="259"/>
      <c r="Q636" s="259"/>
      <c r="R636" s="259"/>
      <c r="S636" s="259"/>
      <c r="T636" s="26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1" t="s">
        <v>150</v>
      </c>
      <c r="AU636" s="261" t="s">
        <v>148</v>
      </c>
      <c r="AV636" s="13" t="s">
        <v>148</v>
      </c>
      <c r="AW636" s="13" t="s">
        <v>34</v>
      </c>
      <c r="AX636" s="13" t="s">
        <v>78</v>
      </c>
      <c r="AY636" s="261" t="s">
        <v>142</v>
      </c>
    </row>
    <row r="637" s="13" customFormat="1">
      <c r="A637" s="13"/>
      <c r="B637" s="250"/>
      <c r="C637" s="251"/>
      <c r="D637" s="252" t="s">
        <v>150</v>
      </c>
      <c r="E637" s="253" t="s">
        <v>1</v>
      </c>
      <c r="F637" s="254" t="s">
        <v>754</v>
      </c>
      <c r="G637" s="251"/>
      <c r="H637" s="255">
        <v>49.770000000000003</v>
      </c>
      <c r="I637" s="256"/>
      <c r="J637" s="251"/>
      <c r="K637" s="251"/>
      <c r="L637" s="257"/>
      <c r="M637" s="258"/>
      <c r="N637" s="259"/>
      <c r="O637" s="259"/>
      <c r="P637" s="259"/>
      <c r="Q637" s="259"/>
      <c r="R637" s="259"/>
      <c r="S637" s="259"/>
      <c r="T637" s="26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1" t="s">
        <v>150</v>
      </c>
      <c r="AU637" s="261" t="s">
        <v>148</v>
      </c>
      <c r="AV637" s="13" t="s">
        <v>148</v>
      </c>
      <c r="AW637" s="13" t="s">
        <v>34</v>
      </c>
      <c r="AX637" s="13" t="s">
        <v>78</v>
      </c>
      <c r="AY637" s="261" t="s">
        <v>142</v>
      </c>
    </row>
    <row r="638" s="13" customFormat="1">
      <c r="A638" s="13"/>
      <c r="B638" s="250"/>
      <c r="C638" s="251"/>
      <c r="D638" s="252" t="s">
        <v>150</v>
      </c>
      <c r="E638" s="253" t="s">
        <v>1</v>
      </c>
      <c r="F638" s="254" t="s">
        <v>755</v>
      </c>
      <c r="G638" s="251"/>
      <c r="H638" s="255">
        <v>48.923999999999999</v>
      </c>
      <c r="I638" s="256"/>
      <c r="J638" s="251"/>
      <c r="K638" s="251"/>
      <c r="L638" s="257"/>
      <c r="M638" s="258"/>
      <c r="N638" s="259"/>
      <c r="O638" s="259"/>
      <c r="P638" s="259"/>
      <c r="Q638" s="259"/>
      <c r="R638" s="259"/>
      <c r="S638" s="259"/>
      <c r="T638" s="26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1" t="s">
        <v>150</v>
      </c>
      <c r="AU638" s="261" t="s">
        <v>148</v>
      </c>
      <c r="AV638" s="13" t="s">
        <v>148</v>
      </c>
      <c r="AW638" s="13" t="s">
        <v>34</v>
      </c>
      <c r="AX638" s="13" t="s">
        <v>78</v>
      </c>
      <c r="AY638" s="261" t="s">
        <v>142</v>
      </c>
    </row>
    <row r="639" s="13" customFormat="1">
      <c r="A639" s="13"/>
      <c r="B639" s="250"/>
      <c r="C639" s="251"/>
      <c r="D639" s="252" t="s">
        <v>150</v>
      </c>
      <c r="E639" s="253" t="s">
        <v>1</v>
      </c>
      <c r="F639" s="254" t="s">
        <v>756</v>
      </c>
      <c r="G639" s="251"/>
      <c r="H639" s="255">
        <v>39.670000000000002</v>
      </c>
      <c r="I639" s="256"/>
      <c r="J639" s="251"/>
      <c r="K639" s="251"/>
      <c r="L639" s="257"/>
      <c r="M639" s="258"/>
      <c r="N639" s="259"/>
      <c r="O639" s="259"/>
      <c r="P639" s="259"/>
      <c r="Q639" s="259"/>
      <c r="R639" s="259"/>
      <c r="S639" s="259"/>
      <c r="T639" s="26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1" t="s">
        <v>150</v>
      </c>
      <c r="AU639" s="261" t="s">
        <v>148</v>
      </c>
      <c r="AV639" s="13" t="s">
        <v>148</v>
      </c>
      <c r="AW639" s="13" t="s">
        <v>34</v>
      </c>
      <c r="AX639" s="13" t="s">
        <v>78</v>
      </c>
      <c r="AY639" s="261" t="s">
        <v>142</v>
      </c>
    </row>
    <row r="640" s="13" customFormat="1">
      <c r="A640" s="13"/>
      <c r="B640" s="250"/>
      <c r="C640" s="251"/>
      <c r="D640" s="252" t="s">
        <v>150</v>
      </c>
      <c r="E640" s="253" t="s">
        <v>1</v>
      </c>
      <c r="F640" s="254" t="s">
        <v>757</v>
      </c>
      <c r="G640" s="251"/>
      <c r="H640" s="255">
        <v>13.288</v>
      </c>
      <c r="I640" s="256"/>
      <c r="J640" s="251"/>
      <c r="K640" s="251"/>
      <c r="L640" s="257"/>
      <c r="M640" s="258"/>
      <c r="N640" s="259"/>
      <c r="O640" s="259"/>
      <c r="P640" s="259"/>
      <c r="Q640" s="259"/>
      <c r="R640" s="259"/>
      <c r="S640" s="259"/>
      <c r="T640" s="26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1" t="s">
        <v>150</v>
      </c>
      <c r="AU640" s="261" t="s">
        <v>148</v>
      </c>
      <c r="AV640" s="13" t="s">
        <v>148</v>
      </c>
      <c r="AW640" s="13" t="s">
        <v>34</v>
      </c>
      <c r="AX640" s="13" t="s">
        <v>78</v>
      </c>
      <c r="AY640" s="261" t="s">
        <v>142</v>
      </c>
    </row>
    <row r="641" s="13" customFormat="1">
      <c r="A641" s="13"/>
      <c r="B641" s="250"/>
      <c r="C641" s="251"/>
      <c r="D641" s="252" t="s">
        <v>150</v>
      </c>
      <c r="E641" s="253" t="s">
        <v>1</v>
      </c>
      <c r="F641" s="254" t="s">
        <v>758</v>
      </c>
      <c r="G641" s="251"/>
      <c r="H641" s="255">
        <v>5.3099999999999996</v>
      </c>
      <c r="I641" s="256"/>
      <c r="J641" s="251"/>
      <c r="K641" s="251"/>
      <c r="L641" s="257"/>
      <c r="M641" s="258"/>
      <c r="N641" s="259"/>
      <c r="O641" s="259"/>
      <c r="P641" s="259"/>
      <c r="Q641" s="259"/>
      <c r="R641" s="259"/>
      <c r="S641" s="259"/>
      <c r="T641" s="26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1" t="s">
        <v>150</v>
      </c>
      <c r="AU641" s="261" t="s">
        <v>148</v>
      </c>
      <c r="AV641" s="13" t="s">
        <v>148</v>
      </c>
      <c r="AW641" s="13" t="s">
        <v>34</v>
      </c>
      <c r="AX641" s="13" t="s">
        <v>78</v>
      </c>
      <c r="AY641" s="261" t="s">
        <v>142</v>
      </c>
    </row>
    <row r="642" s="13" customFormat="1">
      <c r="A642" s="13"/>
      <c r="B642" s="250"/>
      <c r="C642" s="251"/>
      <c r="D642" s="252" t="s">
        <v>150</v>
      </c>
      <c r="E642" s="253" t="s">
        <v>1</v>
      </c>
      <c r="F642" s="254" t="s">
        <v>759</v>
      </c>
      <c r="G642" s="251"/>
      <c r="H642" s="255">
        <v>5.415</v>
      </c>
      <c r="I642" s="256"/>
      <c r="J642" s="251"/>
      <c r="K642" s="251"/>
      <c r="L642" s="257"/>
      <c r="M642" s="258"/>
      <c r="N642" s="259"/>
      <c r="O642" s="259"/>
      <c r="P642" s="259"/>
      <c r="Q642" s="259"/>
      <c r="R642" s="259"/>
      <c r="S642" s="259"/>
      <c r="T642" s="26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1" t="s">
        <v>150</v>
      </c>
      <c r="AU642" s="261" t="s">
        <v>148</v>
      </c>
      <c r="AV642" s="13" t="s">
        <v>148</v>
      </c>
      <c r="AW642" s="13" t="s">
        <v>34</v>
      </c>
      <c r="AX642" s="13" t="s">
        <v>78</v>
      </c>
      <c r="AY642" s="261" t="s">
        <v>142</v>
      </c>
    </row>
    <row r="643" s="14" customFormat="1">
      <c r="A643" s="14"/>
      <c r="B643" s="262"/>
      <c r="C643" s="263"/>
      <c r="D643" s="252" t="s">
        <v>150</v>
      </c>
      <c r="E643" s="264" t="s">
        <v>1</v>
      </c>
      <c r="F643" s="265" t="s">
        <v>157</v>
      </c>
      <c r="G643" s="263"/>
      <c r="H643" s="266">
        <v>208.01200000000003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2" t="s">
        <v>150</v>
      </c>
      <c r="AU643" s="272" t="s">
        <v>148</v>
      </c>
      <c r="AV643" s="14" t="s">
        <v>147</v>
      </c>
      <c r="AW643" s="14" t="s">
        <v>34</v>
      </c>
      <c r="AX643" s="14" t="s">
        <v>86</v>
      </c>
      <c r="AY643" s="272" t="s">
        <v>142</v>
      </c>
    </row>
    <row r="644" s="2" customFormat="1" ht="21.75" customHeight="1">
      <c r="A644" s="39"/>
      <c r="B644" s="40"/>
      <c r="C644" s="236" t="s">
        <v>771</v>
      </c>
      <c r="D644" s="236" t="s">
        <v>144</v>
      </c>
      <c r="E644" s="237" t="s">
        <v>772</v>
      </c>
      <c r="F644" s="238" t="s">
        <v>773</v>
      </c>
      <c r="G644" s="239" t="s">
        <v>90</v>
      </c>
      <c r="H644" s="240">
        <v>208.012</v>
      </c>
      <c r="I644" s="241"/>
      <c r="J644" s="242">
        <f>ROUND(I644*H644,2)</f>
        <v>0</v>
      </c>
      <c r="K644" s="243"/>
      <c r="L644" s="45"/>
      <c r="M644" s="244" t="s">
        <v>1</v>
      </c>
      <c r="N644" s="245" t="s">
        <v>44</v>
      </c>
      <c r="O644" s="92"/>
      <c r="P644" s="246">
        <f>O644*H644</f>
        <v>0</v>
      </c>
      <c r="Q644" s="246">
        <v>0.00029</v>
      </c>
      <c r="R644" s="246">
        <f>Q644*H644</f>
        <v>0.060323479999999999</v>
      </c>
      <c r="S644" s="246">
        <v>0</v>
      </c>
      <c r="T644" s="24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8" t="s">
        <v>241</v>
      </c>
      <c r="AT644" s="248" t="s">
        <v>144</v>
      </c>
      <c r="AU644" s="248" t="s">
        <v>148</v>
      </c>
      <c r="AY644" s="18" t="s">
        <v>142</v>
      </c>
      <c r="BE644" s="249">
        <f>IF(N644="základní",J644,0)</f>
        <v>0</v>
      </c>
      <c r="BF644" s="249">
        <f>IF(N644="snížená",J644,0)</f>
        <v>0</v>
      </c>
      <c r="BG644" s="249">
        <f>IF(N644="zákl. přenesená",J644,0)</f>
        <v>0</v>
      </c>
      <c r="BH644" s="249">
        <f>IF(N644="sníž. přenesená",J644,0)</f>
        <v>0</v>
      </c>
      <c r="BI644" s="249">
        <f>IF(N644="nulová",J644,0)</f>
        <v>0</v>
      </c>
      <c r="BJ644" s="18" t="s">
        <v>148</v>
      </c>
      <c r="BK644" s="249">
        <f>ROUND(I644*H644,2)</f>
        <v>0</v>
      </c>
      <c r="BL644" s="18" t="s">
        <v>241</v>
      </c>
      <c r="BM644" s="248" t="s">
        <v>774</v>
      </c>
    </row>
    <row r="645" s="13" customFormat="1">
      <c r="A645" s="13"/>
      <c r="B645" s="250"/>
      <c r="C645" s="251"/>
      <c r="D645" s="252" t="s">
        <v>150</v>
      </c>
      <c r="E645" s="253" t="s">
        <v>1</v>
      </c>
      <c r="F645" s="254" t="s">
        <v>753</v>
      </c>
      <c r="G645" s="251"/>
      <c r="H645" s="255">
        <v>45.634999999999998</v>
      </c>
      <c r="I645" s="256"/>
      <c r="J645" s="251"/>
      <c r="K645" s="251"/>
      <c r="L645" s="257"/>
      <c r="M645" s="258"/>
      <c r="N645" s="259"/>
      <c r="O645" s="259"/>
      <c r="P645" s="259"/>
      <c r="Q645" s="259"/>
      <c r="R645" s="259"/>
      <c r="S645" s="259"/>
      <c r="T645" s="26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1" t="s">
        <v>150</v>
      </c>
      <c r="AU645" s="261" t="s">
        <v>148</v>
      </c>
      <c r="AV645" s="13" t="s">
        <v>148</v>
      </c>
      <c r="AW645" s="13" t="s">
        <v>34</v>
      </c>
      <c r="AX645" s="13" t="s">
        <v>78</v>
      </c>
      <c r="AY645" s="261" t="s">
        <v>142</v>
      </c>
    </row>
    <row r="646" s="13" customFormat="1">
      <c r="A646" s="13"/>
      <c r="B646" s="250"/>
      <c r="C646" s="251"/>
      <c r="D646" s="252" t="s">
        <v>150</v>
      </c>
      <c r="E646" s="253" t="s">
        <v>1</v>
      </c>
      <c r="F646" s="254" t="s">
        <v>754</v>
      </c>
      <c r="G646" s="251"/>
      <c r="H646" s="255">
        <v>49.770000000000003</v>
      </c>
      <c r="I646" s="256"/>
      <c r="J646" s="251"/>
      <c r="K646" s="251"/>
      <c r="L646" s="257"/>
      <c r="M646" s="258"/>
      <c r="N646" s="259"/>
      <c r="O646" s="259"/>
      <c r="P646" s="259"/>
      <c r="Q646" s="259"/>
      <c r="R646" s="259"/>
      <c r="S646" s="259"/>
      <c r="T646" s="26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1" t="s">
        <v>150</v>
      </c>
      <c r="AU646" s="261" t="s">
        <v>148</v>
      </c>
      <c r="AV646" s="13" t="s">
        <v>148</v>
      </c>
      <c r="AW646" s="13" t="s">
        <v>34</v>
      </c>
      <c r="AX646" s="13" t="s">
        <v>78</v>
      </c>
      <c r="AY646" s="261" t="s">
        <v>142</v>
      </c>
    </row>
    <row r="647" s="13" customFormat="1">
      <c r="A647" s="13"/>
      <c r="B647" s="250"/>
      <c r="C647" s="251"/>
      <c r="D647" s="252" t="s">
        <v>150</v>
      </c>
      <c r="E647" s="253" t="s">
        <v>1</v>
      </c>
      <c r="F647" s="254" t="s">
        <v>755</v>
      </c>
      <c r="G647" s="251"/>
      <c r="H647" s="255">
        <v>48.923999999999999</v>
      </c>
      <c r="I647" s="256"/>
      <c r="J647" s="251"/>
      <c r="K647" s="251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150</v>
      </c>
      <c r="AU647" s="261" t="s">
        <v>148</v>
      </c>
      <c r="AV647" s="13" t="s">
        <v>148</v>
      </c>
      <c r="AW647" s="13" t="s">
        <v>34</v>
      </c>
      <c r="AX647" s="13" t="s">
        <v>78</v>
      </c>
      <c r="AY647" s="261" t="s">
        <v>142</v>
      </c>
    </row>
    <row r="648" s="13" customFormat="1">
      <c r="A648" s="13"/>
      <c r="B648" s="250"/>
      <c r="C648" s="251"/>
      <c r="D648" s="252" t="s">
        <v>150</v>
      </c>
      <c r="E648" s="253" t="s">
        <v>1</v>
      </c>
      <c r="F648" s="254" t="s">
        <v>756</v>
      </c>
      <c r="G648" s="251"/>
      <c r="H648" s="255">
        <v>39.670000000000002</v>
      </c>
      <c r="I648" s="256"/>
      <c r="J648" s="251"/>
      <c r="K648" s="251"/>
      <c r="L648" s="257"/>
      <c r="M648" s="258"/>
      <c r="N648" s="259"/>
      <c r="O648" s="259"/>
      <c r="P648" s="259"/>
      <c r="Q648" s="259"/>
      <c r="R648" s="259"/>
      <c r="S648" s="259"/>
      <c r="T648" s="26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1" t="s">
        <v>150</v>
      </c>
      <c r="AU648" s="261" t="s">
        <v>148</v>
      </c>
      <c r="AV648" s="13" t="s">
        <v>148</v>
      </c>
      <c r="AW648" s="13" t="s">
        <v>34</v>
      </c>
      <c r="AX648" s="13" t="s">
        <v>78</v>
      </c>
      <c r="AY648" s="261" t="s">
        <v>142</v>
      </c>
    </row>
    <row r="649" s="13" customFormat="1">
      <c r="A649" s="13"/>
      <c r="B649" s="250"/>
      <c r="C649" s="251"/>
      <c r="D649" s="252" t="s">
        <v>150</v>
      </c>
      <c r="E649" s="253" t="s">
        <v>1</v>
      </c>
      <c r="F649" s="254" t="s">
        <v>757</v>
      </c>
      <c r="G649" s="251"/>
      <c r="H649" s="255">
        <v>13.288</v>
      </c>
      <c r="I649" s="256"/>
      <c r="J649" s="251"/>
      <c r="K649" s="251"/>
      <c r="L649" s="257"/>
      <c r="M649" s="258"/>
      <c r="N649" s="259"/>
      <c r="O649" s="259"/>
      <c r="P649" s="259"/>
      <c r="Q649" s="259"/>
      <c r="R649" s="259"/>
      <c r="S649" s="259"/>
      <c r="T649" s="26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1" t="s">
        <v>150</v>
      </c>
      <c r="AU649" s="261" t="s">
        <v>148</v>
      </c>
      <c r="AV649" s="13" t="s">
        <v>148</v>
      </c>
      <c r="AW649" s="13" t="s">
        <v>34</v>
      </c>
      <c r="AX649" s="13" t="s">
        <v>78</v>
      </c>
      <c r="AY649" s="261" t="s">
        <v>142</v>
      </c>
    </row>
    <row r="650" s="13" customFormat="1">
      <c r="A650" s="13"/>
      <c r="B650" s="250"/>
      <c r="C650" s="251"/>
      <c r="D650" s="252" t="s">
        <v>150</v>
      </c>
      <c r="E650" s="253" t="s">
        <v>1</v>
      </c>
      <c r="F650" s="254" t="s">
        <v>758</v>
      </c>
      <c r="G650" s="251"/>
      <c r="H650" s="255">
        <v>5.3099999999999996</v>
      </c>
      <c r="I650" s="256"/>
      <c r="J650" s="251"/>
      <c r="K650" s="251"/>
      <c r="L650" s="257"/>
      <c r="M650" s="258"/>
      <c r="N650" s="259"/>
      <c r="O650" s="259"/>
      <c r="P650" s="259"/>
      <c r="Q650" s="259"/>
      <c r="R650" s="259"/>
      <c r="S650" s="259"/>
      <c r="T650" s="26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1" t="s">
        <v>150</v>
      </c>
      <c r="AU650" s="261" t="s">
        <v>148</v>
      </c>
      <c r="AV650" s="13" t="s">
        <v>148</v>
      </c>
      <c r="AW650" s="13" t="s">
        <v>34</v>
      </c>
      <c r="AX650" s="13" t="s">
        <v>78</v>
      </c>
      <c r="AY650" s="261" t="s">
        <v>142</v>
      </c>
    </row>
    <row r="651" s="13" customFormat="1">
      <c r="A651" s="13"/>
      <c r="B651" s="250"/>
      <c r="C651" s="251"/>
      <c r="D651" s="252" t="s">
        <v>150</v>
      </c>
      <c r="E651" s="253" t="s">
        <v>1</v>
      </c>
      <c r="F651" s="254" t="s">
        <v>759</v>
      </c>
      <c r="G651" s="251"/>
      <c r="H651" s="255">
        <v>5.415</v>
      </c>
      <c r="I651" s="256"/>
      <c r="J651" s="251"/>
      <c r="K651" s="251"/>
      <c r="L651" s="257"/>
      <c r="M651" s="258"/>
      <c r="N651" s="259"/>
      <c r="O651" s="259"/>
      <c r="P651" s="259"/>
      <c r="Q651" s="259"/>
      <c r="R651" s="259"/>
      <c r="S651" s="259"/>
      <c r="T651" s="26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1" t="s">
        <v>150</v>
      </c>
      <c r="AU651" s="261" t="s">
        <v>148</v>
      </c>
      <c r="AV651" s="13" t="s">
        <v>148</v>
      </c>
      <c r="AW651" s="13" t="s">
        <v>34</v>
      </c>
      <c r="AX651" s="13" t="s">
        <v>78</v>
      </c>
      <c r="AY651" s="261" t="s">
        <v>142</v>
      </c>
    </row>
    <row r="652" s="14" customFormat="1">
      <c r="A652" s="14"/>
      <c r="B652" s="262"/>
      <c r="C652" s="263"/>
      <c r="D652" s="252" t="s">
        <v>150</v>
      </c>
      <c r="E652" s="264" t="s">
        <v>1</v>
      </c>
      <c r="F652" s="265" t="s">
        <v>157</v>
      </c>
      <c r="G652" s="263"/>
      <c r="H652" s="266">
        <v>208.01200000000003</v>
      </c>
      <c r="I652" s="267"/>
      <c r="J652" s="263"/>
      <c r="K652" s="263"/>
      <c r="L652" s="268"/>
      <c r="M652" s="269"/>
      <c r="N652" s="270"/>
      <c r="O652" s="270"/>
      <c r="P652" s="270"/>
      <c r="Q652" s="270"/>
      <c r="R652" s="270"/>
      <c r="S652" s="270"/>
      <c r="T652" s="27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2" t="s">
        <v>150</v>
      </c>
      <c r="AU652" s="272" t="s">
        <v>148</v>
      </c>
      <c r="AV652" s="14" t="s">
        <v>147</v>
      </c>
      <c r="AW652" s="14" t="s">
        <v>34</v>
      </c>
      <c r="AX652" s="14" t="s">
        <v>86</v>
      </c>
      <c r="AY652" s="272" t="s">
        <v>142</v>
      </c>
    </row>
    <row r="653" s="12" customFormat="1" ht="25.92" customHeight="1">
      <c r="A653" s="12"/>
      <c r="B653" s="221"/>
      <c r="C653" s="222"/>
      <c r="D653" s="223" t="s">
        <v>77</v>
      </c>
      <c r="E653" s="224" t="s">
        <v>775</v>
      </c>
      <c r="F653" s="224" t="s">
        <v>776</v>
      </c>
      <c r="G653" s="222"/>
      <c r="H653" s="222"/>
      <c r="I653" s="225"/>
      <c r="J653" s="207">
        <f>BK653</f>
        <v>0</v>
      </c>
      <c r="K653" s="222"/>
      <c r="L653" s="226"/>
      <c r="M653" s="227"/>
      <c r="N653" s="228"/>
      <c r="O653" s="228"/>
      <c r="P653" s="229">
        <f>P654</f>
        <v>0</v>
      </c>
      <c r="Q653" s="228"/>
      <c r="R653" s="229">
        <f>R654</f>
        <v>0</v>
      </c>
      <c r="S653" s="228"/>
      <c r="T653" s="230">
        <f>T654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31" t="s">
        <v>168</v>
      </c>
      <c r="AT653" s="232" t="s">
        <v>77</v>
      </c>
      <c r="AU653" s="232" t="s">
        <v>78</v>
      </c>
      <c r="AY653" s="231" t="s">
        <v>142</v>
      </c>
      <c r="BK653" s="233">
        <f>BK654</f>
        <v>0</v>
      </c>
    </row>
    <row r="654" s="12" customFormat="1" ht="22.8" customHeight="1">
      <c r="A654" s="12"/>
      <c r="B654" s="221"/>
      <c r="C654" s="222"/>
      <c r="D654" s="223" t="s">
        <v>77</v>
      </c>
      <c r="E654" s="234" t="s">
        <v>777</v>
      </c>
      <c r="F654" s="234" t="s">
        <v>778</v>
      </c>
      <c r="G654" s="222"/>
      <c r="H654" s="222"/>
      <c r="I654" s="225"/>
      <c r="J654" s="235">
        <f>BK654</f>
        <v>0</v>
      </c>
      <c r="K654" s="222"/>
      <c r="L654" s="226"/>
      <c r="M654" s="227"/>
      <c r="N654" s="228"/>
      <c r="O654" s="228"/>
      <c r="P654" s="229">
        <f>P655</f>
        <v>0</v>
      </c>
      <c r="Q654" s="228"/>
      <c r="R654" s="229">
        <f>R655</f>
        <v>0</v>
      </c>
      <c r="S654" s="228"/>
      <c r="T654" s="230">
        <f>T655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31" t="s">
        <v>168</v>
      </c>
      <c r="AT654" s="232" t="s">
        <v>77</v>
      </c>
      <c r="AU654" s="232" t="s">
        <v>86</v>
      </c>
      <c r="AY654" s="231" t="s">
        <v>142</v>
      </c>
      <c r="BK654" s="233">
        <f>BK655</f>
        <v>0</v>
      </c>
    </row>
    <row r="655" s="2" customFormat="1" ht="16.5" customHeight="1">
      <c r="A655" s="39"/>
      <c r="B655" s="40"/>
      <c r="C655" s="236" t="s">
        <v>779</v>
      </c>
      <c r="D655" s="236" t="s">
        <v>144</v>
      </c>
      <c r="E655" s="237" t="s">
        <v>780</v>
      </c>
      <c r="F655" s="238" t="s">
        <v>781</v>
      </c>
      <c r="G655" s="239" t="s">
        <v>782</v>
      </c>
      <c r="H655" s="305"/>
      <c r="I655" s="241"/>
      <c r="J655" s="242">
        <f>ROUND(I655*H655,2)</f>
        <v>0</v>
      </c>
      <c r="K655" s="243"/>
      <c r="L655" s="45"/>
      <c r="M655" s="244" t="s">
        <v>1</v>
      </c>
      <c r="N655" s="245" t="s">
        <v>44</v>
      </c>
      <c r="O655" s="92"/>
      <c r="P655" s="246">
        <f>O655*H655</f>
        <v>0</v>
      </c>
      <c r="Q655" s="246">
        <v>0</v>
      </c>
      <c r="R655" s="246">
        <f>Q655*H655</f>
        <v>0</v>
      </c>
      <c r="S655" s="246">
        <v>0</v>
      </c>
      <c r="T655" s="24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8" t="s">
        <v>783</v>
      </c>
      <c r="AT655" s="248" t="s">
        <v>144</v>
      </c>
      <c r="AU655" s="248" t="s">
        <v>148</v>
      </c>
      <c r="AY655" s="18" t="s">
        <v>142</v>
      </c>
      <c r="BE655" s="249">
        <f>IF(N655="základní",J655,0)</f>
        <v>0</v>
      </c>
      <c r="BF655" s="249">
        <f>IF(N655="snížená",J655,0)</f>
        <v>0</v>
      </c>
      <c r="BG655" s="249">
        <f>IF(N655="zákl. přenesená",J655,0)</f>
        <v>0</v>
      </c>
      <c r="BH655" s="249">
        <f>IF(N655="sníž. přenesená",J655,0)</f>
        <v>0</v>
      </c>
      <c r="BI655" s="249">
        <f>IF(N655="nulová",J655,0)</f>
        <v>0</v>
      </c>
      <c r="BJ655" s="18" t="s">
        <v>148</v>
      </c>
      <c r="BK655" s="249">
        <f>ROUND(I655*H655,2)</f>
        <v>0</v>
      </c>
      <c r="BL655" s="18" t="s">
        <v>783</v>
      </c>
      <c r="BM655" s="248" t="s">
        <v>784</v>
      </c>
    </row>
    <row r="656" s="2" customFormat="1" ht="49.92" customHeight="1">
      <c r="A656" s="39"/>
      <c r="B656" s="40"/>
      <c r="C656" s="41"/>
      <c r="D656" s="41"/>
      <c r="E656" s="224" t="s">
        <v>785</v>
      </c>
      <c r="F656" s="224" t="s">
        <v>786</v>
      </c>
      <c r="G656" s="41"/>
      <c r="H656" s="41"/>
      <c r="I656" s="142"/>
      <c r="J656" s="207">
        <f>BK656</f>
        <v>0</v>
      </c>
      <c r="K656" s="41"/>
      <c r="L656" s="45"/>
      <c r="M656" s="306"/>
      <c r="N656" s="307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77</v>
      </c>
      <c r="AU656" s="18" t="s">
        <v>78</v>
      </c>
      <c r="AY656" s="18" t="s">
        <v>787</v>
      </c>
      <c r="BK656" s="249">
        <f>SUM(BK657:BK661)</f>
        <v>0</v>
      </c>
    </row>
    <row r="657" s="2" customFormat="1" ht="16.32" customHeight="1">
      <c r="A657" s="39"/>
      <c r="B657" s="40"/>
      <c r="C657" s="308" t="s">
        <v>1</v>
      </c>
      <c r="D657" s="308" t="s">
        <v>144</v>
      </c>
      <c r="E657" s="309" t="s">
        <v>1</v>
      </c>
      <c r="F657" s="310" t="s">
        <v>1</v>
      </c>
      <c r="G657" s="311" t="s">
        <v>1</v>
      </c>
      <c r="H657" s="312"/>
      <c r="I657" s="313"/>
      <c r="J657" s="314">
        <f>BK657</f>
        <v>0</v>
      </c>
      <c r="K657" s="243"/>
      <c r="L657" s="45"/>
      <c r="M657" s="315" t="s">
        <v>1</v>
      </c>
      <c r="N657" s="316" t="s">
        <v>44</v>
      </c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787</v>
      </c>
      <c r="AU657" s="18" t="s">
        <v>86</v>
      </c>
      <c r="AY657" s="18" t="s">
        <v>787</v>
      </c>
      <c r="BE657" s="249">
        <f>IF(N657="základní",J657,0)</f>
        <v>0</v>
      </c>
      <c r="BF657" s="249">
        <f>IF(N657="snížená",J657,0)</f>
        <v>0</v>
      </c>
      <c r="BG657" s="249">
        <f>IF(N657="zákl. přenesená",J657,0)</f>
        <v>0</v>
      </c>
      <c r="BH657" s="249">
        <f>IF(N657="sníž. přenesená",J657,0)</f>
        <v>0</v>
      </c>
      <c r="BI657" s="249">
        <f>IF(N657="nulová",J657,0)</f>
        <v>0</v>
      </c>
      <c r="BJ657" s="18" t="s">
        <v>148</v>
      </c>
      <c r="BK657" s="249">
        <f>I657*H657</f>
        <v>0</v>
      </c>
    </row>
    <row r="658" s="2" customFormat="1" ht="16.32" customHeight="1">
      <c r="A658" s="39"/>
      <c r="B658" s="40"/>
      <c r="C658" s="308" t="s">
        <v>1</v>
      </c>
      <c r="D658" s="308" t="s">
        <v>144</v>
      </c>
      <c r="E658" s="309" t="s">
        <v>1</v>
      </c>
      <c r="F658" s="310" t="s">
        <v>1</v>
      </c>
      <c r="G658" s="311" t="s">
        <v>1</v>
      </c>
      <c r="H658" s="312"/>
      <c r="I658" s="313"/>
      <c r="J658" s="314">
        <f>BK658</f>
        <v>0</v>
      </c>
      <c r="K658" s="243"/>
      <c r="L658" s="45"/>
      <c r="M658" s="315" t="s">
        <v>1</v>
      </c>
      <c r="N658" s="316" t="s">
        <v>44</v>
      </c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787</v>
      </c>
      <c r="AU658" s="18" t="s">
        <v>86</v>
      </c>
      <c r="AY658" s="18" t="s">
        <v>787</v>
      </c>
      <c r="BE658" s="249">
        <f>IF(N658="základní",J658,0)</f>
        <v>0</v>
      </c>
      <c r="BF658" s="249">
        <f>IF(N658="snížená",J658,0)</f>
        <v>0</v>
      </c>
      <c r="BG658" s="249">
        <f>IF(N658="zákl. přenesená",J658,0)</f>
        <v>0</v>
      </c>
      <c r="BH658" s="249">
        <f>IF(N658="sníž. přenesená",J658,0)</f>
        <v>0</v>
      </c>
      <c r="BI658" s="249">
        <f>IF(N658="nulová",J658,0)</f>
        <v>0</v>
      </c>
      <c r="BJ658" s="18" t="s">
        <v>148</v>
      </c>
      <c r="BK658" s="249">
        <f>I658*H658</f>
        <v>0</v>
      </c>
    </row>
    <row r="659" s="2" customFormat="1" ht="16.32" customHeight="1">
      <c r="A659" s="39"/>
      <c r="B659" s="40"/>
      <c r="C659" s="308" t="s">
        <v>1</v>
      </c>
      <c r="D659" s="308" t="s">
        <v>144</v>
      </c>
      <c r="E659" s="309" t="s">
        <v>1</v>
      </c>
      <c r="F659" s="310" t="s">
        <v>1</v>
      </c>
      <c r="G659" s="311" t="s">
        <v>1</v>
      </c>
      <c r="H659" s="312"/>
      <c r="I659" s="313"/>
      <c r="J659" s="314">
        <f>BK659</f>
        <v>0</v>
      </c>
      <c r="K659" s="243"/>
      <c r="L659" s="45"/>
      <c r="M659" s="315" t="s">
        <v>1</v>
      </c>
      <c r="N659" s="316" t="s">
        <v>44</v>
      </c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787</v>
      </c>
      <c r="AU659" s="18" t="s">
        <v>86</v>
      </c>
      <c r="AY659" s="18" t="s">
        <v>787</v>
      </c>
      <c r="BE659" s="249">
        <f>IF(N659="základní",J659,0)</f>
        <v>0</v>
      </c>
      <c r="BF659" s="249">
        <f>IF(N659="snížená",J659,0)</f>
        <v>0</v>
      </c>
      <c r="BG659" s="249">
        <f>IF(N659="zákl. přenesená",J659,0)</f>
        <v>0</v>
      </c>
      <c r="BH659" s="249">
        <f>IF(N659="sníž. přenesená",J659,0)</f>
        <v>0</v>
      </c>
      <c r="BI659" s="249">
        <f>IF(N659="nulová",J659,0)</f>
        <v>0</v>
      </c>
      <c r="BJ659" s="18" t="s">
        <v>148</v>
      </c>
      <c r="BK659" s="249">
        <f>I659*H659</f>
        <v>0</v>
      </c>
    </row>
    <row r="660" s="2" customFormat="1" ht="16.32" customHeight="1">
      <c r="A660" s="39"/>
      <c r="B660" s="40"/>
      <c r="C660" s="308" t="s">
        <v>1</v>
      </c>
      <c r="D660" s="308" t="s">
        <v>144</v>
      </c>
      <c r="E660" s="309" t="s">
        <v>1</v>
      </c>
      <c r="F660" s="310" t="s">
        <v>1</v>
      </c>
      <c r="G660" s="311" t="s">
        <v>1</v>
      </c>
      <c r="H660" s="312"/>
      <c r="I660" s="313"/>
      <c r="J660" s="314">
        <f>BK660</f>
        <v>0</v>
      </c>
      <c r="K660" s="243"/>
      <c r="L660" s="45"/>
      <c r="M660" s="315" t="s">
        <v>1</v>
      </c>
      <c r="N660" s="316" t="s">
        <v>44</v>
      </c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787</v>
      </c>
      <c r="AU660" s="18" t="s">
        <v>86</v>
      </c>
      <c r="AY660" s="18" t="s">
        <v>787</v>
      </c>
      <c r="BE660" s="249">
        <f>IF(N660="základní",J660,0)</f>
        <v>0</v>
      </c>
      <c r="BF660" s="249">
        <f>IF(N660="snížená",J660,0)</f>
        <v>0</v>
      </c>
      <c r="BG660" s="249">
        <f>IF(N660="zákl. přenesená",J660,0)</f>
        <v>0</v>
      </c>
      <c r="BH660" s="249">
        <f>IF(N660="sníž. přenesená",J660,0)</f>
        <v>0</v>
      </c>
      <c r="BI660" s="249">
        <f>IF(N660="nulová",J660,0)</f>
        <v>0</v>
      </c>
      <c r="BJ660" s="18" t="s">
        <v>148</v>
      </c>
      <c r="BK660" s="249">
        <f>I660*H660</f>
        <v>0</v>
      </c>
    </row>
    <row r="661" s="2" customFormat="1" ht="16.32" customHeight="1">
      <c r="A661" s="39"/>
      <c r="B661" s="40"/>
      <c r="C661" s="308" t="s">
        <v>1</v>
      </c>
      <c r="D661" s="308" t="s">
        <v>144</v>
      </c>
      <c r="E661" s="309" t="s">
        <v>1</v>
      </c>
      <c r="F661" s="310" t="s">
        <v>1</v>
      </c>
      <c r="G661" s="311" t="s">
        <v>1</v>
      </c>
      <c r="H661" s="312"/>
      <c r="I661" s="313"/>
      <c r="J661" s="314">
        <f>BK661</f>
        <v>0</v>
      </c>
      <c r="K661" s="243"/>
      <c r="L661" s="45"/>
      <c r="M661" s="315" t="s">
        <v>1</v>
      </c>
      <c r="N661" s="316" t="s">
        <v>44</v>
      </c>
      <c r="O661" s="317"/>
      <c r="P661" s="317"/>
      <c r="Q661" s="317"/>
      <c r="R661" s="317"/>
      <c r="S661" s="317"/>
      <c r="T661" s="318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787</v>
      </c>
      <c r="AU661" s="18" t="s">
        <v>86</v>
      </c>
      <c r="AY661" s="18" t="s">
        <v>787</v>
      </c>
      <c r="BE661" s="249">
        <f>IF(N661="základní",J661,0)</f>
        <v>0</v>
      </c>
      <c r="BF661" s="249">
        <f>IF(N661="snížená",J661,0)</f>
        <v>0</v>
      </c>
      <c r="BG661" s="249">
        <f>IF(N661="zákl. přenesená",J661,0)</f>
        <v>0</v>
      </c>
      <c r="BH661" s="249">
        <f>IF(N661="sníž. přenesená",J661,0)</f>
        <v>0</v>
      </c>
      <c r="BI661" s="249">
        <f>IF(N661="nulová",J661,0)</f>
        <v>0</v>
      </c>
      <c r="BJ661" s="18" t="s">
        <v>148</v>
      </c>
      <c r="BK661" s="249">
        <f>I661*H661</f>
        <v>0</v>
      </c>
    </row>
    <row r="662" s="2" customFormat="1" ht="6.96" customHeight="1">
      <c r="A662" s="39"/>
      <c r="B662" s="67"/>
      <c r="C662" s="68"/>
      <c r="D662" s="68"/>
      <c r="E662" s="68"/>
      <c r="F662" s="68"/>
      <c r="G662" s="68"/>
      <c r="H662" s="68"/>
      <c r="I662" s="181"/>
      <c r="J662" s="68"/>
      <c r="K662" s="68"/>
      <c r="L662" s="45"/>
      <c r="M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</row>
  </sheetData>
  <sheetProtection sheet="1" autoFilter="0" formatColumns="0" formatRows="0" objects="1" scenarios="1" spinCount="100000" saltValue="7Ns6FJSifUpagdhA1fERRcrDM5WI0UgGZDYvlnFH0rr0gfz4DyMv9bHaUydo/c+ZgIUVR3PLsfVzFa+AxXgKfQ==" hashValue="rx7GFCzkwCDSCk1MmJhcXVAl8EEcwkxoGLBgTa8lHYKmCTe3Sgnc0TR3QThYq2TxCRTto3sCJQYB9nSt0BX7Gg==" algorithmName="SHA-512" password="CC35"/>
  <autoFilter ref="C141:K661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657:D662">
      <formula1>"K, M"</formula1>
    </dataValidation>
    <dataValidation type="list" allowBlank="1" showInputMessage="1" showErrorMessage="1" error="Povoleny jsou hodnoty základní, snížená, zákl. přenesená, sníž. přenesená, nulová." sqref="N657:N66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21"/>
    </row>
    <row r="4" s="1" customFormat="1" ht="24.96" customHeight="1">
      <c r="B4" s="21"/>
      <c r="C4" s="138" t="s">
        <v>788</v>
      </c>
      <c r="H4" s="21"/>
    </row>
    <row r="5" s="1" customFormat="1" ht="12" customHeight="1">
      <c r="B5" s="21"/>
      <c r="C5" s="31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20" t="s">
        <v>16</v>
      </c>
      <c r="D6" s="321" t="s">
        <v>17</v>
      </c>
      <c r="E6" s="1"/>
      <c r="F6" s="1"/>
      <c r="H6" s="21"/>
    </row>
    <row r="7" s="1" customFormat="1" ht="16.5" customHeight="1">
      <c r="B7" s="21"/>
      <c r="C7" s="140" t="s">
        <v>22</v>
      </c>
      <c r="D7" s="146" t="str">
        <f>'Rekapitulace stavby'!AN8</f>
        <v>8. 3. 2020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8"/>
      <c r="B9" s="322"/>
      <c r="C9" s="323" t="s">
        <v>59</v>
      </c>
      <c r="D9" s="324" t="s">
        <v>60</v>
      </c>
      <c r="E9" s="324" t="s">
        <v>129</v>
      </c>
      <c r="F9" s="325" t="s">
        <v>789</v>
      </c>
      <c r="G9" s="208"/>
      <c r="H9" s="322"/>
    </row>
    <row r="10" s="2" customFormat="1" ht="26.4" customHeight="1">
      <c r="A10" s="39"/>
      <c r="B10" s="45"/>
      <c r="C10" s="326" t="s">
        <v>790</v>
      </c>
      <c r="D10" s="326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27" t="s">
        <v>88</v>
      </c>
      <c r="D11" s="328" t="s">
        <v>89</v>
      </c>
      <c r="E11" s="329" t="s">
        <v>90</v>
      </c>
      <c r="F11" s="330">
        <v>30.370000000000001</v>
      </c>
      <c r="G11" s="39"/>
      <c r="H11" s="45"/>
    </row>
    <row r="12" s="2" customFormat="1" ht="16.8" customHeight="1">
      <c r="A12" s="39"/>
      <c r="B12" s="45"/>
      <c r="C12" s="331" t="s">
        <v>1</v>
      </c>
      <c r="D12" s="331" t="s">
        <v>211</v>
      </c>
      <c r="E12" s="18" t="s">
        <v>1</v>
      </c>
      <c r="F12" s="332">
        <v>0</v>
      </c>
      <c r="G12" s="39"/>
      <c r="H12" s="45"/>
    </row>
    <row r="13" s="2" customFormat="1" ht="16.8" customHeight="1">
      <c r="A13" s="39"/>
      <c r="B13" s="45"/>
      <c r="C13" s="331" t="s">
        <v>1</v>
      </c>
      <c r="D13" s="331" t="s">
        <v>691</v>
      </c>
      <c r="E13" s="18" t="s">
        <v>1</v>
      </c>
      <c r="F13" s="332">
        <v>11.23</v>
      </c>
      <c r="G13" s="39"/>
      <c r="H13" s="45"/>
    </row>
    <row r="14" s="2" customFormat="1" ht="16.8" customHeight="1">
      <c r="A14" s="39"/>
      <c r="B14" s="45"/>
      <c r="C14" s="331" t="s">
        <v>1</v>
      </c>
      <c r="D14" s="331" t="s">
        <v>213</v>
      </c>
      <c r="E14" s="18" t="s">
        <v>1</v>
      </c>
      <c r="F14" s="332">
        <v>2.2000000000000002</v>
      </c>
      <c r="G14" s="39"/>
      <c r="H14" s="45"/>
    </row>
    <row r="15" s="2" customFormat="1" ht="16.8" customHeight="1">
      <c r="A15" s="39"/>
      <c r="B15" s="45"/>
      <c r="C15" s="331" t="s">
        <v>1</v>
      </c>
      <c r="D15" s="331" t="s">
        <v>214</v>
      </c>
      <c r="E15" s="18" t="s">
        <v>1</v>
      </c>
      <c r="F15" s="332">
        <v>0</v>
      </c>
      <c r="G15" s="39"/>
      <c r="H15" s="45"/>
    </row>
    <row r="16" s="2" customFormat="1" ht="16.8" customHeight="1">
      <c r="A16" s="39"/>
      <c r="B16" s="45"/>
      <c r="C16" s="331" t="s">
        <v>1</v>
      </c>
      <c r="D16" s="331" t="s">
        <v>692</v>
      </c>
      <c r="E16" s="18" t="s">
        <v>1</v>
      </c>
      <c r="F16" s="332">
        <v>16.940000000000001</v>
      </c>
      <c r="G16" s="39"/>
      <c r="H16" s="45"/>
    </row>
    <row r="17" s="2" customFormat="1" ht="16.8" customHeight="1">
      <c r="A17" s="39"/>
      <c r="B17" s="45"/>
      <c r="C17" s="331" t="s">
        <v>1</v>
      </c>
      <c r="D17" s="331" t="s">
        <v>157</v>
      </c>
      <c r="E17" s="18" t="s">
        <v>1</v>
      </c>
      <c r="F17" s="332">
        <v>30.370000000000001</v>
      </c>
      <c r="G17" s="39"/>
      <c r="H17" s="45"/>
    </row>
    <row r="18" s="2" customFormat="1" ht="16.8" customHeight="1">
      <c r="A18" s="39"/>
      <c r="B18" s="45"/>
      <c r="C18" s="333" t="s">
        <v>791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331" t="s">
        <v>699</v>
      </c>
      <c r="D19" s="331" t="s">
        <v>700</v>
      </c>
      <c r="E19" s="18" t="s">
        <v>90</v>
      </c>
      <c r="F19" s="332">
        <v>30.370000000000001</v>
      </c>
      <c r="G19" s="39"/>
      <c r="H19" s="45"/>
    </row>
    <row r="20" s="2" customFormat="1" ht="16.8" customHeight="1">
      <c r="A20" s="39"/>
      <c r="B20" s="45"/>
      <c r="C20" s="331" t="s">
        <v>703</v>
      </c>
      <c r="D20" s="331" t="s">
        <v>704</v>
      </c>
      <c r="E20" s="18" t="s">
        <v>90</v>
      </c>
      <c r="F20" s="332">
        <v>33.406999999999996</v>
      </c>
      <c r="G20" s="39"/>
      <c r="H20" s="45"/>
    </row>
    <row r="21" s="2" customFormat="1" ht="7.44" customHeight="1">
      <c r="A21" s="39"/>
      <c r="B21" s="179"/>
      <c r="C21" s="180"/>
      <c r="D21" s="180"/>
      <c r="E21" s="180"/>
      <c r="F21" s="180"/>
      <c r="G21" s="180"/>
      <c r="H21" s="45"/>
    </row>
    <row r="22" s="2" customFormat="1">
      <c r="A22" s="39"/>
      <c r="B22" s="39"/>
      <c r="C22" s="39"/>
      <c r="D22" s="39"/>
      <c r="E22" s="39"/>
      <c r="F22" s="39"/>
      <c r="G22" s="39"/>
      <c r="H22" s="39"/>
    </row>
  </sheetData>
  <sheetProtection sheet="1" formatColumns="0" formatRows="0" objects="1" scenarios="1" spinCount="100000" saltValue="BkuX/senUMlVd7f5GPaQovMdNxUq0OOh5twzE6ghP8G67+VET0MrH7QWJ+kBJ+GnijMhdP55YoiiSpgJOMbZNA==" hashValue="kkBfwjnbwD7gEMHeA5FKQUmzHeIbwQZjBSw7MvlntklVm+M1PTetEEbMlmxUDtbUPUG7vdHvJAhNYEqvjmzUe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2020-03-16T20:48:35Z</dcterms:created>
  <dcterms:modified xsi:type="dcterms:W3CDTF">2020-03-16T20:48:45Z</dcterms:modified>
</cp:coreProperties>
</file>